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1"/>
  </bookViews>
  <sheets>
    <sheet name="Инструкция" sheetId="1" r:id="rId1"/>
    <sheet name="Лог обновления" sheetId="2" state="hidden" r:id="rId2"/>
    <sheet name="Титульный" sheetId="3" r:id="rId3"/>
    <sheet name="Перечень тарифов" sheetId="4" r:id="rId4"/>
    <sheet name="Территории" sheetId="5" r:id="rId5"/>
    <sheet name="Т-тех" sheetId="6" state="hidden" r:id="rId6"/>
    <sheet name="Т-пит" sheetId="7" r:id="rId7"/>
    <sheet name="Т-транс" sheetId="8" state="hidden" r:id="rId8"/>
    <sheet name="Т-подвоз" sheetId="9" state="hidden" r:id="rId9"/>
    <sheet name="Т-подкл(инд)" sheetId="10" state="hidden" r:id="rId10"/>
    <sheet name="Т-подкл" sheetId="11" state="hidden" r:id="rId11"/>
    <sheet name="Предложение" sheetId="12" r:id="rId12"/>
    <sheet name="Закупки" sheetId="13" r:id="rId13"/>
    <sheet name="Форма_титульный" sheetId="14" state="hidden" r:id="rId14"/>
    <sheet name="Форма 2.13, 2.14" sheetId="15" r:id="rId15"/>
    <sheet name="Ссылки на публикации" sheetId="16" state="hidden" r:id="rId16"/>
    <sheet name="Сведения об изменении" sheetId="17" state="hidden" r:id="rId17"/>
    <sheet name="Комментарии" sheetId="18" r:id="rId18"/>
    <sheet name="Проверка" sheetId="19" r:id="rId19"/>
    <sheet name="TEHSHEET" sheetId="20" state="hidden" r:id="rId20"/>
    <sheet name="et_union_hor" sheetId="21" state="hidden" r:id="rId21"/>
    <sheet name="REESTR_LINK" sheetId="22" state="hidden" r:id="rId22"/>
    <sheet name="REESTR_DS" sheetId="23" state="hidden" r:id="rId23"/>
    <sheet name="modHTTP" sheetId="24" state="hidden" r:id="rId24"/>
    <sheet name="modList15" sheetId="25" state="hidden" r:id="rId25"/>
    <sheet name="modList12" sheetId="26" state="hidden" r:id="rId26"/>
    <sheet name="modSheetMain" sheetId="27" state="hidden" r:id="rId27"/>
    <sheet name="REESTR_VT" sheetId="28" state="hidden" r:id="rId28"/>
    <sheet name="modList16" sheetId="29" state="hidden" r:id="rId29"/>
    <sheet name="REESTR_VED" sheetId="30" state="hidden" r:id="rId30"/>
    <sheet name="modfrmReestrObj" sheetId="31" state="hidden" r:id="rId31"/>
    <sheet name="AllSheetsInThisWorkbook" sheetId="32" state="hidden" r:id="rId32"/>
    <sheet name="et_union_vert" sheetId="33" state="hidden" r:id="rId33"/>
    <sheet name="modInstruction" sheetId="34" state="hidden" r:id="rId34"/>
    <sheet name="modInfo" sheetId="35" state="hidden" r:id="rId35"/>
    <sheet name="modRegion" sheetId="36" state="hidden" r:id="rId36"/>
    <sheet name="modReestr" sheetId="37" state="hidden" r:id="rId37"/>
    <sheet name="modPForms" sheetId="38" state="hidden" r:id="rId38"/>
    <sheet name="modfrmReestr" sheetId="39" state="hidden" r:id="rId39"/>
    <sheet name="modUpdTemplMain" sheetId="40" state="hidden" r:id="rId40"/>
    <sheet name="REESTR_ORG" sheetId="41" state="hidden" r:id="rId41"/>
    <sheet name="modClassifierValidate" sheetId="42" state="hidden" r:id="rId42"/>
    <sheet name="modProv" sheetId="43" state="hidden" r:id="rId43"/>
    <sheet name="modHyp" sheetId="44" state="hidden" r:id="rId44"/>
    <sheet name="modServiceModule" sheetId="45" state="hidden" r:id="rId45"/>
    <sheet name="modList00" sheetId="46" state="hidden" r:id="rId46"/>
    <sheet name="modList01" sheetId="47" state="hidden" r:id="rId47"/>
    <sheet name="modList02" sheetId="48" state="hidden" r:id="rId48"/>
    <sheet name="modList03" sheetId="49" state="hidden" r:id="rId49"/>
    <sheet name="modList04" sheetId="50" state="hidden" r:id="rId50"/>
    <sheet name="modList11" sheetId="51" state="hidden" r:id="rId51"/>
    <sheet name="modfrmDateChoose" sheetId="52" state="hidden" r:id="rId52"/>
    <sheet name="modComm" sheetId="53" state="hidden" r:id="rId53"/>
    <sheet name="modThisWorkbook" sheetId="54" state="hidden" r:id="rId54"/>
    <sheet name="REESTR_MO" sheetId="55" state="hidden" r:id="rId55"/>
    <sheet name="modfrmReestrMR" sheetId="56" state="hidden" r:id="rId56"/>
    <sheet name="modfrmCheckUpdates" sheetId="57" state="hidden" r:id="rId57"/>
    <sheet name="modList05" sheetId="58" state="hidden" r:id="rId58"/>
    <sheet name="modList07" sheetId="59" state="hidden" r:id="rId59"/>
  </sheets>
  <definedNames>
    <definedName name="_xlnm._FilterDatabase" localSheetId="18" hidden="1">'Проверка'!$B$4:$D$4</definedName>
    <definedName name="activity">'Перечень тарифов'!$F$21:$F$30</definedName>
    <definedName name="add_CT_1">'Т-тех'!$M$27</definedName>
    <definedName name="add_CT_10">'Т-подкл'!$M$26</definedName>
    <definedName name="add_CT_2">'Т-транс'!$M$27</definedName>
    <definedName name="add_CT_3">'Т-подвоз'!$M$27</definedName>
    <definedName name="add_CT_9">'Т-подкл(инд)'!$M$26</definedName>
    <definedName name="add_MO_1">'Т-тех'!$M$28</definedName>
    <definedName name="add_MO_10">'Т-подкл'!$M$27</definedName>
    <definedName name="add_MO_2">'Т-транс'!$M$28</definedName>
    <definedName name="add_MO_3">'Т-подвоз'!$M$28</definedName>
    <definedName name="add_MO_9">'Т-подкл(инд)'!$M$27</definedName>
    <definedName name="add_Rate_1">'Т-тех'!$M$29</definedName>
    <definedName name="add_Rate_10">'Т-подкл'!$M$28</definedName>
    <definedName name="add_Rate_2">'Т-транс'!$M$29</definedName>
    <definedName name="add_Rate_3">'Т-подвоз'!$M$29</definedName>
    <definedName name="add_Rate_9">'Т-подкл(инд)'!$M$28</definedName>
    <definedName name="add_Warm_1">'Т-тех'!$M$26</definedName>
    <definedName name="add_Warm_2">'Т-транс'!$M$26</definedName>
    <definedName name="add_Warm_3">'Т-подвоз'!$M$26</definedName>
    <definedName name="add_Warm_4">'Т-пит'!$M$26</definedName>
    <definedName name="anscount">1</definedName>
    <definedName name="apr_1">'Т-тех'!$O$8:$U$11</definedName>
    <definedName name="apr_10">'Т-подкл'!$AC$8:$AI$11</definedName>
    <definedName name="apr_2">'Т-транс'!$O$8:$T$11</definedName>
    <definedName name="apr_3">'Т-подвоз'!$O$8:$T$11</definedName>
    <definedName name="apr_9">'Т-подкл(инд)'!$AD$8:$AJ$11</definedName>
    <definedName name="checkCell_List01">'Территории'!$D$13:$L$44</definedName>
    <definedName name="checkCell_List02">'Перечень тарифов'!$E$21:$S$30</definedName>
    <definedName name="checkCell_List03">'Ссылки на публикации'!$D$11:$H$15</definedName>
    <definedName name="checkCell_List06_1">'Т-тех'!$M$17:$W$29</definedName>
    <definedName name="checkCell_List06_10">'Т-подкл'!$M$17:$AL$28</definedName>
    <definedName name="checkCell_List06_10_double_date">'Т-подкл'!$AM$17:$AM$28</definedName>
    <definedName name="checkCell_List06_10_plata1">'Т-подкл'!$AC$13:$AD$28</definedName>
    <definedName name="checkCell_List06_10_plata2">'Т-подкл'!$AE$13:$AF$28</definedName>
    <definedName name="checkCell_List06_10_unique">'Т-подкл'!$AN$17:$AN$28</definedName>
    <definedName name="checkCell_List06_1_double_date">'Т-тех'!$X$17:$X$29</definedName>
    <definedName name="checkCell_List06_1_unique_t">'Т-тех'!$M$17:$M$29</definedName>
    <definedName name="checkCell_List06_1_unique_t1">'Т-тех'!$Y$17:$Y$29</definedName>
    <definedName name="checkCell_List06_2">'Т-транс'!$M$17:$W$29</definedName>
    <definedName name="checkCell_List06_2_double_date">'Т-транс'!$X$17:$X$29</definedName>
    <definedName name="checkCell_List06_2_unique_t">'Т-транс'!$M$17:$M$29</definedName>
    <definedName name="checkCell_List06_2_unique_t1">'Т-транс'!$Y$17:$Y$29</definedName>
    <definedName name="checkCell_List06_3">'Т-подвоз'!$M$17:$W$29</definedName>
    <definedName name="checkCell_List06_3_double_date">'Т-подвоз'!$X$17:$X$29</definedName>
    <definedName name="checkCell_List06_3_unique_t">'Т-подвоз'!$M$17:$M$29</definedName>
    <definedName name="checkCell_List06_3_unique_t1">'Т-подвоз'!$Y$17:$Y$29</definedName>
    <definedName name="checkCell_List06_4">'Т-пит'!$M$17:$W$44</definedName>
    <definedName name="checkCell_List06_4_double_date">'Т-пит'!$X$17:$X$44</definedName>
    <definedName name="checkCell_List06_4_unique_t">'Т-пит'!$M$17:$M$44</definedName>
    <definedName name="checkCell_List06_4_unique_t1">'Т-пит'!$Y$17:$Y$44</definedName>
    <definedName name="checkCell_List06_9">'Т-подкл(инд)'!$M$17:$AM$28</definedName>
    <definedName name="checkCell_List06_9_double_date">'Т-подкл(инд)'!$AN$17:$AN$28</definedName>
    <definedName name="checkCell_List06_9_unique">'Т-подкл(инд)'!$AO$17:$AO$28</definedName>
    <definedName name="checkCell_List07">'Сведения об изменении'!$D$12:$E$14</definedName>
    <definedName name="checkCell_List12">'Предложение'!$L$14</definedName>
    <definedName name="checkCell_List12_1">'Предложение'!$L$21:$L$22</definedName>
    <definedName name="checkCell_List12_2">'Предложение'!$L$16:$L$19</definedName>
    <definedName name="checkCell_List12_3">'Предложение'!$L$13:$L$42</definedName>
    <definedName name="checkCell_List12_4">'Предложение'!$L$14:$M$14</definedName>
    <definedName name="checkCell_List15">'Закупки'!$E$10:$F$14</definedName>
    <definedName name="checkDEfCell_List01">'Территории'!$F$7</definedName>
    <definedName name="checkPeriodRange_List06_1">'et_union_hor'!$Q$35</definedName>
    <definedName name="checkPeriodRange_List06_10">'et_union_hor'!$Q$35</definedName>
    <definedName name="checkPeriodRange_List06_2">'et_union_hor'!$Q$35</definedName>
    <definedName name="checkPeriodRange_List06_3">'et_union_hor'!$Q$35</definedName>
    <definedName name="checkPeriodRange_List06_4">'et_union_hor'!$Q$35</definedName>
    <definedName name="checkPeriodRange_List06_5">'et_union_hor'!$V$96</definedName>
    <definedName name="checkPeriodRange_List06_6">'et_union_hor'!$Q$35</definedName>
    <definedName name="checkPeriodRange_List06_7">'et_union_hor'!$Q$35</definedName>
    <definedName name="checkPeriodRange_List06_8">'et_union_hor'!$Q$35</definedName>
    <definedName name="checkPeriodRange_List06_9">'et_union_hor'!$Q$35</definedName>
    <definedName name="CHECK_LINK_RANGE_1">"Калькуляция!$I$11:$I$132"</definedName>
    <definedName name="check_List12_metod">'Предложение'!$L$15:$L$16</definedName>
    <definedName name="check_List12_p1">'Предложение'!$G$13:$G$14</definedName>
    <definedName name="check_List12_p2">'Предложение'!$G$15:$G$19</definedName>
    <definedName name="check_List12_p2_tar_numb">'Предложение'!$B$16:$M$19</definedName>
    <definedName name="check_List12_p3">'Предложение'!$G$20:$G$22</definedName>
    <definedName name="check_List12_p3_tar_numb">'Предложение'!$21:$22</definedName>
    <definedName name="check_List12_p4">'Предложение'!$G$23:$G$27</definedName>
    <definedName name="check_List12_p4_tar_numb">'Предложение'!$B$24:$M$27</definedName>
    <definedName name="check_List12_p5">'Предложение'!$G$28:$G$32</definedName>
    <definedName name="check_List12_p5_tar_numb">'Предложение'!$B$29:$M$32</definedName>
    <definedName name="check_List12_p6">'Предложение'!$G$33:$G$37</definedName>
    <definedName name="check_List12_p6_tar_numb">'Предложение'!$34:$37</definedName>
    <definedName name="check_List12_p7">'Предложение'!$G$38:$G$42</definedName>
    <definedName name="check_List12_p7_tar_numb">'Предложение'!$B$39:$M$42</definedName>
    <definedName name="check_List12_tar">'Предложение'!$G$13:$G$42</definedName>
    <definedName name="check_List12_tar_numb">'Предложение'!$B$13:$B$42</definedName>
    <definedName name="chkGetUpdatesValue">'Инструкция'!$AA$100</definedName>
    <definedName name="chkNoUpdatesValue">'Инструкция'!$AA$102</definedName>
    <definedName name="code">'Инструкция'!$B$2</definedName>
    <definedName name="CURRENT_DATE">'TEHSHEET'!$H$29</definedName>
    <definedName name="dataType">'Титульный'!$F$19</definedName>
    <definedName name="DATA_URL">'TEHSHEET'!$H$32</definedName>
    <definedName name="dateCh">'Титульный'!$F$20</definedName>
    <definedName name="dateZayavl">'Титульный'!$F$16</definedName>
    <definedName name="Date_of_publication_ref">'Ссылки на публикации'!$G$11:$G$15</definedName>
    <definedName name="default_val_4">'et_union_hor'!$M$152</definedName>
    <definedName name="default_val_6">'et_union_hor'!$M$96</definedName>
    <definedName name="DESCRIPTION_TERRITORY">'REESTR_DS'!$B$2:$B$5</definedName>
    <definedName name="et_Comm">'et_union_hor'!$4:$4</definedName>
    <definedName name="et_Component_comp">'et_union_hor'!$O$96</definedName>
    <definedName name="et_Component_comp_p">'et_union_hor'!$O$107</definedName>
    <definedName name="et_DS_range">'et_union_hor'!$AC$194</definedName>
    <definedName name="et_List00_00">'et_union_hor'!$259:$275</definedName>
    <definedName name="et_List00_01">'et_union_hor'!$259:$261</definedName>
    <definedName name="et_List00_02">'et_union_hor'!$263:$265</definedName>
    <definedName name="et_List00_03">'et_union_hor'!$267:$269</definedName>
    <definedName name="et_List00_04">'et_union_hor'!$271:$275</definedName>
    <definedName name="et_List01_0">'et_union_hor'!$450:$452</definedName>
    <definedName name="et_List01_01">'et_union_hor'!$250:$251</definedName>
    <definedName name="et_List01_02">'et_union_hor'!$255:$255</definedName>
    <definedName name="et_List01_1">'et_union_hor'!$456:$457</definedName>
    <definedName name="et_List01_2">'et_union_hor'!$461:$461</definedName>
    <definedName name="et_List02">'et_union_hor'!$9:$12</definedName>
    <definedName name="et_List02_1">'et_union_hor'!$9:$11</definedName>
    <definedName name="et_List02_1_wd">'et_union_hor'!$14:$16</definedName>
    <definedName name="et_List02_2">'et_union_hor'!$9:$10</definedName>
    <definedName name="et_List02_2_wd">'et_union_hor'!$14:$15</definedName>
    <definedName name="et_List02_3">'et_union_hor'!$9:$9</definedName>
    <definedName name="et_List02_3_wd">'et_union_hor'!$14:$14</definedName>
    <definedName name="et_List02_4">'et_union_hor'!$9:$9</definedName>
    <definedName name="et_List02_4_wd">'et_union_hor'!$14:$14</definedName>
    <definedName name="et_List02_changeColor_1">'et_union_hor'!$J$9:$J$11</definedName>
    <definedName name="et_List02_changeColor_1_wd">'et_union_hor'!$J$14:$J$16</definedName>
    <definedName name="et_List02_changeColor_2">'et_union_hor'!$N$9:$N$10</definedName>
    <definedName name="et_List02_changeColor_2_wd">'et_union_hor'!$N$14:$N$15</definedName>
    <definedName name="et_List02_changeColor_3">'et_union_hor'!$R$9</definedName>
    <definedName name="et_List02_changeColor_3_wd">'et_union_hor'!$R$14</definedName>
    <definedName name="et_List02_wd">'et_union_hor'!$14:$17</definedName>
    <definedName name="et_List03">'et_union_hor'!$279:$279</definedName>
    <definedName name="et_List04">'et_union_hor'!$205:$205</definedName>
    <definedName name="et_List06">'et_union_hor'!$214:$214</definedName>
    <definedName name="et_List06_1">'et_union_hor'!$30:$40</definedName>
    <definedName name="et_List06_10_1">'et_union_hor'!$182:$186</definedName>
    <definedName name="et_List06_10_1_K">'et_union_hor'!$Q$198:$AB$201</definedName>
    <definedName name="et_List06_10_2">'et_union_hor'!$182:$185</definedName>
    <definedName name="et_List06_10_3">'et_union_hor'!$182:$184</definedName>
    <definedName name="et_List06_10_4">'et_union_hor'!$182:$183</definedName>
    <definedName name="et_List06_10_5">'et_union_hor'!$181:$187</definedName>
    <definedName name="et_List06_10_6">'et_union_hor'!$180:$188</definedName>
    <definedName name="et_List06_10_7">'et_union_hor'!$179:$189</definedName>
    <definedName name="et_List06_10_8">'et_union_hor'!$182:$182</definedName>
    <definedName name="et_List06_10_MC">'et_union_hor'!$M$179:$M$188</definedName>
    <definedName name="et_List06_10_MC2">'et_union_hor'!$M$179:$M$182</definedName>
    <definedName name="et_List06_10_MC3">'et_union_hor'!$N$179:$AK$181</definedName>
    <definedName name="et_List06_10_MC4">'et_union_hor'!$AB$182:$AJ$183</definedName>
    <definedName name="et_List06_10_Period">'et_union_hor'!$AC$179:$AJ$188</definedName>
    <definedName name="et_List06_1_1">'et_union_hor'!$34:$34</definedName>
    <definedName name="et_List06_1_2">'et_union_hor'!$33:$36</definedName>
    <definedName name="et_List06_1_3">'et_union_hor'!$32:$37</definedName>
    <definedName name="et_List06_1_4">'et_union_hor'!$32:$37</definedName>
    <definedName name="et_List06_1_5">'et_union_hor'!$31:$38</definedName>
    <definedName name="et_List06_1_6">'et_union_hor'!$30:$39</definedName>
    <definedName name="et_List06_1_7">'et_union_hor'!$29:$40</definedName>
    <definedName name="et_List06_1_MC">'et_union_hor'!$M$29:$M$40</definedName>
    <definedName name="et_List06_1_MC2">'et_union_hor'!$M$29:$M$35</definedName>
    <definedName name="et_List06_1_MC3">'et_union_hor'!$O$29:$V$33</definedName>
    <definedName name="et_List06_1_Period">'et_union_hor'!$O$29:$U$41</definedName>
    <definedName name="et_List06_2">'et_union_hor'!$46:$56</definedName>
    <definedName name="et_List06_2_1">'et_union_hor'!$50:$50</definedName>
    <definedName name="et_List06_2_2">'et_union_hor'!$49:$52</definedName>
    <definedName name="et_List06_2_3">'et_union_hor'!$48:$53</definedName>
    <definedName name="et_List06_2_4">'et_union_hor'!$48:$53</definedName>
    <definedName name="et_List06_2_5">'et_union_hor'!$47:$54</definedName>
    <definedName name="et_List06_2_6">'et_union_hor'!$46:$55</definedName>
    <definedName name="et_List06_2_7">'et_union_hor'!$45:$56</definedName>
    <definedName name="et_List06_2_MC">'et_union_hor'!$M$45:$M$56</definedName>
    <definedName name="et_List06_2_MC2">'et_union_hor'!$M$45:$M$51</definedName>
    <definedName name="et_List06_2_MC3">'et_union_hor'!$O$45:$V$49</definedName>
    <definedName name="et_List06_2_Period">'et_union_hor'!$O$45:$U$56</definedName>
    <definedName name="et_List06_3">'et_union_hor'!$61:$71</definedName>
    <definedName name="et_List06_3_1">'et_union_hor'!$65:$65</definedName>
    <definedName name="et_List06_3_2">'et_union_hor'!$64:$67</definedName>
    <definedName name="et_List06_3_3">'et_union_hor'!$63:$68</definedName>
    <definedName name="et_List06_3_4">'et_union_hor'!$63:$68</definedName>
    <definedName name="et_List06_3_5">'et_union_hor'!$62:$69</definedName>
    <definedName name="et_List06_3_6">'et_union_hor'!$61:$70</definedName>
    <definedName name="et_List06_3_7">'et_union_hor'!$60:$71</definedName>
    <definedName name="et_List06_3_MC">'et_union_hor'!$M$60:$M$71</definedName>
    <definedName name="et_List06_3_MC2">'et_union_hor'!$M$60:$M$66</definedName>
    <definedName name="et_List06_3_MC3">'et_union_hor'!$O$60:$V$64</definedName>
    <definedName name="et_List06_3_Period">'et_union_hor'!$O$60:$U$71</definedName>
    <definedName name="et_List06_4">'et_union_hor'!$76:$86</definedName>
    <definedName name="et_List06_4_1">'et_union_hor'!$80:$80</definedName>
    <definedName name="et_List06_4_2">'et_union_hor'!$79:$82</definedName>
    <definedName name="et_List06_4_3">'et_union_hor'!$78:$83</definedName>
    <definedName name="et_List06_4_4">'et_union_hor'!$78:$83</definedName>
    <definedName name="et_List06_4_5">'et_union_hor'!$77:$84</definedName>
    <definedName name="et_List06_4_6">'et_union_hor'!$76:$85</definedName>
    <definedName name="et_List06_4_7">'et_union_hor'!$75:$86</definedName>
    <definedName name="et_List06_4_MC">'et_union_hor'!$M$75:$M$86</definedName>
    <definedName name="et_List06_4_MC2">'et_union_hor'!$M$75:$M$81</definedName>
    <definedName name="et_List06_4_MC3">'et_union_hor'!$O$75:$V$79</definedName>
    <definedName name="et_List06_4_Period">'et_union_hor'!$O$75:$U$86</definedName>
    <definedName name="et_List06_5">'et_union_hor'!$91:$107</definedName>
    <definedName name="et_List06_5_0">'et_union_hor'!$98:$98</definedName>
    <definedName name="et_List06_5_0_first">'et_union_hor'!$107:$107</definedName>
    <definedName name="et_List06_5_1">'et_union_hor'!$96:$100</definedName>
    <definedName name="et_List06_5_1_changeColor">'et_union_hor'!$O$96:$Z$97</definedName>
    <definedName name="et_List06_5_1_delete">'et_union_hor'!$98:$100</definedName>
    <definedName name="et_List06_5_2">'et_union_hor'!$95:$101</definedName>
    <definedName name="et_List06_5_3">'et_union_hor'!$94:$102</definedName>
    <definedName name="et_List06_5_4">'et_union_hor'!$93:$103</definedName>
    <definedName name="et_List06_5_5">'et_union_hor'!$92:$104</definedName>
    <definedName name="et_List06_5_6">'et_union_hor'!$91:$105</definedName>
    <definedName name="et_List06_5_7">'et_union_hor'!$90:$107</definedName>
    <definedName name="et_List06_5_MC">'et_union_hor'!$M$90:$M$106</definedName>
    <definedName name="et_List06_5_MC2">'et_union_hor'!$M$90:$M$99</definedName>
    <definedName name="et_List06_5_MC3">'et_union_hor'!$O$90:$AA$95</definedName>
    <definedName name="et_List06_5_Period">'et_union_hor'!$O$90:$Z$107</definedName>
    <definedName name="et_List06_6">'et_union_hor'!$113:$125</definedName>
    <definedName name="et_List06_6_1">'et_union_hor'!$118:$118</definedName>
    <definedName name="et_List06_6_2">'et_union_hor'!$117:$120</definedName>
    <definedName name="et_List06_6_3">'et_union_hor'!$116:$121</definedName>
    <definedName name="et_List06_6_4">'et_union_hor'!$115:$122</definedName>
    <definedName name="et_List06_6_5">'et_union_hor'!$114:$123</definedName>
    <definedName name="et_List06_6_6">'et_union_hor'!$113:$124</definedName>
    <definedName name="et_List06_6_7">'et_union_hor'!$112:$125</definedName>
    <definedName name="et_List06_6_MC">'et_union_hor'!$M$112:$M$125</definedName>
    <definedName name="et_List06_6_MC2">'et_union_hor'!$M$112:$M$119</definedName>
    <definedName name="et_List06_6_MC3">'et_union_hor'!$O$112:$V$117</definedName>
    <definedName name="et_List06_6_Period">'et_union_hor'!$O$112:$U$125</definedName>
    <definedName name="et_List06_7">'et_union_hor'!$130:$142</definedName>
    <definedName name="et_List06_7_1">'et_union_hor'!$135:$135</definedName>
    <definedName name="et_List06_7_2">'et_union_hor'!$134:$137</definedName>
    <definedName name="et_List06_7_3">'et_union_hor'!$133:$138</definedName>
    <definedName name="et_List06_7_4">'et_union_hor'!$132:$139</definedName>
    <definedName name="et_List06_7_5">'et_union_hor'!$131:$140</definedName>
    <definedName name="et_List06_7_6">'et_union_hor'!$130:$141</definedName>
    <definedName name="et_List06_7_7">'et_union_hor'!$129:$142</definedName>
    <definedName name="et_List06_7_MC">'et_union_hor'!$M$129:$M$142</definedName>
    <definedName name="et_List06_7_MC2">'et_union_hor'!$M$129:$M$136</definedName>
    <definedName name="et_List06_7_MC3">'et_union_hor'!$O$129:$V$134</definedName>
    <definedName name="et_List06_7_Period">'et_union_hor'!$O$129:$U$142</definedName>
    <definedName name="et_List06_8">'et_union_hor'!$147:$159</definedName>
    <definedName name="et_List06_8_1">'et_union_hor'!$152:$152</definedName>
    <definedName name="et_List06_8_2">'et_union_hor'!$151:$154</definedName>
    <definedName name="et_List06_8_3">'et_union_hor'!$150:$155</definedName>
    <definedName name="et_List06_8_4">'et_union_hor'!$149:$156</definedName>
    <definedName name="et_List06_8_5">'et_union_hor'!$148:$157</definedName>
    <definedName name="et_List06_8_6">'et_union_hor'!$147:$158</definedName>
    <definedName name="et_List06_8_7">'et_union_hor'!$146:$159</definedName>
    <definedName name="et_List06_8_MC">'et_union_hor'!$M$146:$M$159</definedName>
    <definedName name="et_List06_8_MC2">'et_union_hor'!$M$146:$M$153</definedName>
    <definedName name="et_List06_8_MC3">'et_union_hor'!$O$146:$V$151</definedName>
    <definedName name="et_List06_8_Period">'et_union_hor'!$O$146:$U$159</definedName>
    <definedName name="et_List06_9_1">'et_union_hor'!$167:$171</definedName>
    <definedName name="et_List06_9_2">'et_union_hor'!$167:$170</definedName>
    <definedName name="et_List06_9_3">'et_union_hor'!$167:$169</definedName>
    <definedName name="et_List06_9_4">'et_union_hor'!$167:$168</definedName>
    <definedName name="et_List06_9_5">'et_union_hor'!$166:$172</definedName>
    <definedName name="et_List06_9_6">'et_union_hor'!$165:$173</definedName>
    <definedName name="et_List06_9_7">'et_union_hor'!$164:$174</definedName>
    <definedName name="et_List06_9_8">'et_union_hor'!$167:$167</definedName>
    <definedName name="et_List06_9_MC">'et_union_hor'!$M$164:$M$175</definedName>
    <definedName name="et_List06_9_MC2">'et_union_hor'!$M$164:$M$171</definedName>
    <definedName name="et_List06_9_MC3">'et_union_hor'!$N$164:$AL$166</definedName>
    <definedName name="et_List06_9_MC4">'et_union_hor'!$AC$167:$AK$168</definedName>
    <definedName name="et_List06_9_Period">'et_union_hor'!$AD$164:$AK$175</definedName>
    <definedName name="et_List07">'et_union_hor'!$210:$210</definedName>
    <definedName name="et_List08">'et_union_hor'!$222:$222</definedName>
    <definedName name="et_List09">'et_union_hor'!$226:$229</definedName>
    <definedName name="et_List09_1">'et_union_hor'!$233:$233</definedName>
    <definedName name="et_List09_2">'et_union_hor'!$237:$237</definedName>
    <definedName name="et_List09_3">'et_union_hor'!$241:$241</definedName>
    <definedName name="et_List10">'et_union_hor'!$245:$245</definedName>
    <definedName name="et_List12_ch_per">'et_union_hor'!$L$295</definedName>
    <definedName name="et_List12_inv_pr">'et_union_hor'!$C$312:$D$312</definedName>
    <definedName name="et_List12_p2">'et_union_hor'!$287:$288</definedName>
    <definedName name="et_List12_p2_per">'et_union_hor'!$298:$298</definedName>
    <definedName name="et_List12_p3_per">'et_union_hor'!$295:$295</definedName>
    <definedName name="et_List12_p4">'et_union_hor'!$283:$284</definedName>
    <definedName name="et_List12_p4_per">'et_union_hor'!$304:$304</definedName>
    <definedName name="et_List12_p5">'et_union_hor'!$291:$292</definedName>
    <definedName name="et_List12_p5_per">'et_union_hor'!$301:$301</definedName>
    <definedName name="et_List12_p6">'et_union_hor'!$283:$284</definedName>
    <definedName name="et_List12_p6_per">'et_union_hor'!$304:$304</definedName>
    <definedName name="et_List12_p7">'et_union_hor'!$283:$284</definedName>
    <definedName name="et_List12_p7_per">'et_union_hor'!$304:$304</definedName>
    <definedName name="et_List12_per">'et_union_hor'!$J$283:$K$283</definedName>
    <definedName name="et_List15">'et_union_hor'!$308:$308</definedName>
    <definedName name="et_List17">'et_union_hor'!$332:$332</definedName>
    <definedName name="et_List18_T20">'et_union_hor'!$C$336:$F$340</definedName>
    <definedName name="et_List18_T20_add">'et_union_hor'!$C$342:$F$342</definedName>
    <definedName name="et_List18_T20_Per">'et_union_hor'!$C$335</definedName>
    <definedName name="et_List18_T21">'et_union_hor'!$C$345:$F$355</definedName>
    <definedName name="et_List18_T22">'et_union_hor'!$C$358:$F$370</definedName>
    <definedName name="et_List18_T23">'et_union_hor'!$C$373:$N$392</definedName>
    <definedName name="et_List18_T24">'et_union_hor'!$C$395:$F$402</definedName>
    <definedName name="et_List18_T25">'et_union_hor'!$C$405:$I$429</definedName>
    <definedName name="et_List18_T26">'et_union_hor'!$C$432:$I$443</definedName>
    <definedName name="et_List19">'et_union_hor'!$317:$317</definedName>
    <definedName name="et_List20">'et_union_hor'!$321:$321</definedName>
    <definedName name="et_List21_1">'et_union_hor'!$325:$326</definedName>
    <definedName name="et_List21_2">'et_union_hor'!$329:$329</definedName>
    <definedName name="et_List21_3">'et_union_hor'!$L$325:$L$329</definedName>
    <definedName name="et_OneRates_1">'et_union_hor'!$O$34</definedName>
    <definedName name="et_OneRates_2">'et_union_hor'!$O$50</definedName>
    <definedName name="et_OneRates_3">'et_union_hor'!$O$65</definedName>
    <definedName name="et_OneRates_4">'et_union_hor'!$O$80</definedName>
    <definedName name="et_OneRates_5">'et_union_hor'!$Q$96</definedName>
    <definedName name="et_OneRates_5_comp">'et_union_hor'!$P$96</definedName>
    <definedName name="et_OneRates_5_comp_p">'et_union_hor'!$P$107</definedName>
    <definedName name="et_OneRates_5_p">'et_union_hor'!$Q$107</definedName>
    <definedName name="et_OneRates_6">'et_union_hor'!$O$118</definedName>
    <definedName name="et_OneRates_7">'et_union_hor'!$O$135</definedName>
    <definedName name="et_pIns_List06_10_Period">'et_union_hor'!$AK$179:$AK$188</definedName>
    <definedName name="et_pIns_List06_1_Period">'et_union_hor'!$V$29:$V$41</definedName>
    <definedName name="et_pIns_List06_2_Period">'et_union_hor'!$V$45:$V$56</definedName>
    <definedName name="et_pIns_List06_3_Period">'et_union_hor'!$V$60:$V$71</definedName>
    <definedName name="et_pIns_List06_4_Period">'et_union_hor'!$V$75:$V$86</definedName>
    <definedName name="et_pIns_List06_5_Period">'et_union_hor'!$AA$90:$AA$107</definedName>
    <definedName name="et_pIns_List06_6_Period">'et_union_hor'!$V$112:$V$125</definedName>
    <definedName name="et_pIns_List06_7_Period">'et_union_hor'!$V$129:$V$142</definedName>
    <definedName name="et_pIns_List06_8_Period">'et_union_hor'!$V$146:$V$159</definedName>
    <definedName name="et_pIns_List06_9_Period">'et_union_hor'!$AL$164:$AL$175</definedName>
    <definedName name="et_PN_range">'et_union_hor'!$Q$194</definedName>
    <definedName name="et_TN_range">'et_union_hor'!$U$194</definedName>
    <definedName name="et_TS_range">'et_union_hor'!$Y$194</definedName>
    <definedName name="et_TwoRates_1">'et_union_hor'!$P$34:$Q$34</definedName>
    <definedName name="et_TwoRates_2">'et_union_hor'!$P$50:$Q$50</definedName>
    <definedName name="et_TwoRates_3">'et_union_hor'!$P$65:$Q$65</definedName>
    <definedName name="et_TwoRates_4">'et_union_hor'!$P$80:$Q$80</definedName>
    <definedName name="et_TwoRates_5">'et_union_hor'!$R$96:$S$96</definedName>
    <definedName name="et_TwoRates_5_comp">'et_union_hor'!$T$96:$U$96</definedName>
    <definedName name="et_TwoRates_5_comp_p">'et_union_hor'!$T$107:$V$107</definedName>
    <definedName name="et_TwoRates_5_p">'et_union_hor'!$R$107:$S$107</definedName>
    <definedName name="et_TwoRates_6">'et_union_hor'!$P$118:$Q$118</definedName>
    <definedName name="et_TwoRates_7">'et_union_hor'!$P$135:$Q$135</definedName>
    <definedName name="fil">'Титульный'!$F$25</definedName>
    <definedName name="fil_flag">'Титульный'!$F$22</definedName>
    <definedName name="FirstLine">'Инструкция'!$A$6</definedName>
    <definedName name="flagMO">'Перечень тарифов'!$K$21:$K$30</definedName>
    <definedName name="flagST">'Перечень тарифов'!$O$21:$O$30</definedName>
    <definedName name="flagTwoTariff">'Перечень тарифов'!$G$21:$G$30</definedName>
    <definedName name="flag_publication">'Титульный'!$F$11</definedName>
    <definedName name="group_rates">'Перечень тарифов'!$E$21:$E$30</definedName>
    <definedName name="header_1">'Т-тех'!$L$5</definedName>
    <definedName name="header_10">'Т-подкл'!$L$5</definedName>
    <definedName name="header_2">'Т-транс'!$L$5</definedName>
    <definedName name="header_3">'Т-подвоз'!$L$5</definedName>
    <definedName name="header_4">'Т-пит'!$L$5</definedName>
    <definedName name="header_9">'Т-подкл(инд)'!$L$5:$AJ$5</definedName>
    <definedName name="hlApr">'Перечень тарифов'!$G$11</definedName>
    <definedName name="Info_Diff">'modInfo'!$B$28</definedName>
    <definedName name="Info_Diff1">'modInfo'!$B$30</definedName>
    <definedName name="Info_FilFlag">'modInfo'!$B$1</definedName>
    <definedName name="Info_ForMOInListMO">'modInfo'!$B$18</definedName>
    <definedName name="Info_ForMRInListMO">'modInfo'!$B$17</definedName>
    <definedName name="Info_ForSKIInListMO">'modInfo'!$B$19</definedName>
    <definedName name="Info_ForSKINumberInListMO">'modInfo'!$B$20</definedName>
    <definedName name="Info_NoteStandarts">'modInfo'!$B$22</definedName>
    <definedName name="Info_NoUpdates">'modInfo'!$B$36</definedName>
    <definedName name="Info_PeriodInTitle">'modInfo'!$B$4</definedName>
    <definedName name="Info_PrDiff">'modInfo'!$B$29</definedName>
    <definedName name="Info_PublicationNotDisclosed">'modInfo'!$B$15</definedName>
    <definedName name="Info_PublicationPdf">'modInfo'!$B$14</definedName>
    <definedName name="Info_PublicationWeb">'modInfo'!$B$13</definedName>
    <definedName name="Info_TarName">'modInfo'!$B$27</definedName>
    <definedName name="Info_TerExcludeHelp_1">'modInfo'!$B$33</definedName>
    <definedName name="Info_TerExcludeHelp_2">'modInfo'!$B$34</definedName>
    <definedName name="Info_TitleFil">'modInfo'!$B$11</definedName>
    <definedName name="Info_TitleFlagCrossSubsidization">'modInfo'!$B$8</definedName>
    <definedName name="Info_TitleFlagIstPubl">'modInfo'!$B$9</definedName>
    <definedName name="Info_TitleFlagTwoPartTariff">'modInfo'!$B$7</definedName>
    <definedName name="Info_TitleGroupRates">'modInfo'!$B$5</definedName>
    <definedName name="Info_TitleKindPublication">'modInfo'!$B$3</definedName>
    <definedName name="Info_TitleKindsOfGoods">'modInfo'!$B$6</definedName>
    <definedName name="Info_TitlePublication">'modInfo'!$B$2</definedName>
    <definedName name="Info_TitleType">'modInfo'!$B$10</definedName>
    <definedName name="Info_T_Podkl">'modInfo'!$B$24</definedName>
    <definedName name="inn">'Титульный'!$F$26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'Инструкция'!$70:$80</definedName>
    <definedName name="Instr_7">'Инструкция'!$81:$97</definedName>
    <definedName name="Instr_8">'Инструкция'!$98:$112</definedName>
    <definedName name="instr_hyp1">'Инструкция'!$H$58</definedName>
    <definedName name="instr_hyp2">'Инструкция'!$I$80</definedName>
    <definedName name="instr_hyp3">'Инструкция'!$H$81</definedName>
    <definedName name="InvestProg">'Титульный'!$F$33</definedName>
    <definedName name="isComponent">'Перечень тарифов'!$G$13</definedName>
    <definedName name="isDiff">'Перечень тарифов'!$G$17</definedName>
    <definedName name="isSellers">'Перечень тарифов'!$G$12</definedName>
    <definedName name="kind_group_rates">'TEHSHEET'!$X$2:$X$11</definedName>
    <definedName name="kind_group_rates_load">'TEHSHEET'!$AP$2:$AP$7</definedName>
    <definedName name="kind_group_rates_load_filter">'TEHSHEET'!$AQ$2:$AQ$6</definedName>
    <definedName name="kind_of_activity">'REESTR_VED'!$B$2:$B$4</definedName>
    <definedName name="kind_of_activity_WARM">'TEHSHEET'!$N$2:$N$8</definedName>
    <definedName name="kind_of_cons">'TEHSHEET'!$R$2:$R$6</definedName>
    <definedName name="kind_of_control_method">'TEHSHEET'!$K$2:$K$5</definedName>
    <definedName name="kind_of_control_method_filter">'TEHSHEET'!$L$2:$L$5</definedName>
    <definedName name="kind_of_data_type">'TEHSHEET'!$P$2:$P$3</definedName>
    <definedName name="kind_of_diameters">'TEHSHEET'!$T$2:$T$6</definedName>
    <definedName name="kind_of_diameters2">'TEHSHEET'!$AU$2:$AU$8</definedName>
    <definedName name="kind_of_diff">'TEHSHEET'!$AS$2:$AS$4</definedName>
    <definedName name="kind_of_fuel">'TEHSHEET'!$AK$2:$AK$9</definedName>
    <definedName name="kind_of_heat_transfer">'TEHSHEET'!$O$2:$O$13</definedName>
    <definedName name="kind_of_heat_transfer2">'TEHSHEET'!$AH$2:$AH$7</definedName>
    <definedName name="kind_of_heat_transfer3">'TEHSHEET'!$AI$2:$AI$3</definedName>
    <definedName name="kind_of_load">'TEHSHEET'!$U$2:$U$7</definedName>
    <definedName name="kind_of_load2">'TEHSHEET'!$U$2:$U$4</definedName>
    <definedName name="kind_of_load3">'TEHSHEET'!$AF$2:$AF$5</definedName>
    <definedName name="kind_of_load4">'TEHSHEET'!$U$2:$U$5</definedName>
    <definedName name="kind_of_NDS">'TEHSHEET'!$H$2:$H$4</definedName>
    <definedName name="kind_of_NDS_tariff">'TEHSHEET'!$H$7:$H$8</definedName>
    <definedName name="kind_of_NDS_tariff_people">'TEHSHEET'!$H$13:$H$14</definedName>
    <definedName name="kind_of_nets">'TEHSHEET'!$S$2:$S$4</definedName>
    <definedName name="kind_of_publication">'TEHSHEET'!$G$2:$G$3</definedName>
    <definedName name="kind_of_scheme_in">'TEHSHEET'!$Q$2:$Q$5</definedName>
    <definedName name="kind_of_scheme_in2">'TEHSHEET'!$Q$3:$Q$5</definedName>
    <definedName name="kind_of_tariff_unit">'TEHSHEET'!$J$7:$J$8</definedName>
    <definedName name="kind_of_unit">'TEHSHEET'!$J$2:$J$4</definedName>
    <definedName name="kind_of_zak">'TEHSHEET'!$AM$2:$AM$7</definedName>
    <definedName name="kpp">'Титульный'!$F$27</definedName>
    <definedName name="LINK_RANGE">'REESTR_LINK'!$B$2</definedName>
    <definedName name="List00_00">'Титульный'!$35:$51</definedName>
    <definedName name="List00_01">'Титульный'!$35:$37</definedName>
    <definedName name="List00_02">'Титульный'!$39:$41</definedName>
    <definedName name="List00_03">'Титульный'!$43:$45</definedName>
    <definedName name="List00_04">'Титульный'!$47:$51</definedName>
    <definedName name="List01_CheckC">'Территории'!$D$12:$L$44</definedName>
    <definedName name="List06_10_DP">'Т-подкл'!$11:$11</definedName>
    <definedName name="List06_10_flagDS">'Т-подкл'!$Y$16:$Y$28</definedName>
    <definedName name="List06_10_flagTN">'Т-подкл'!$Q$16:$T$28</definedName>
    <definedName name="List06_10_flagTS">'Т-подкл'!$U$16:$X$28</definedName>
    <definedName name="List06_10_MC2">'Т-подкл'!$AK$17:$AK$28</definedName>
    <definedName name="List06_10_Period">'Т-подкл'!$AC$17:$AJ$28</definedName>
    <definedName name="List06_10_pl">'Т-подкл'!$10:$10</definedName>
    <definedName name="List06_10_region">'Т-подкл'!$Q$20:$AB$22</definedName>
    <definedName name="List06_1_DP">'Т-тех'!$11:$11</definedName>
    <definedName name="List06_1_MC">'Т-тех'!$O$17:$O$29</definedName>
    <definedName name="List06_1_MC2">'Т-тех'!$V$17:$V$29</definedName>
    <definedName name="List06_1_Period">'Т-тех'!$O$17:$U$29</definedName>
    <definedName name="List06_2_DP">'Т-транс'!$11:$11</definedName>
    <definedName name="List06_2_MC">'Т-транс'!$O$17:$O$29</definedName>
    <definedName name="List06_2_MC2">'Т-транс'!$V$17:$V$29</definedName>
    <definedName name="List06_2_Period">'Т-транс'!$O$17:$U$29</definedName>
    <definedName name="List06_3_DP">'Т-подвоз'!$11:$11</definedName>
    <definedName name="List06_3_MC">'Т-подвоз'!$O$17:$O$29</definedName>
    <definedName name="List06_3_MC2">'Т-подвоз'!$V$17:$V$29</definedName>
    <definedName name="List06_3_Period">'Т-подвоз'!$O$17:$U$29</definedName>
    <definedName name="List06_4_DP">'Т-пит'!$11:$11</definedName>
    <definedName name="List06_4_MC2">'Т-пит'!$V$17:$V$44</definedName>
    <definedName name="List06_4_Period">'Т-пит'!$O$17:$U$44</definedName>
    <definedName name="List06_9_DP">'Т-подкл(инд)'!$11:$11</definedName>
    <definedName name="List06_9_flagDS">'Т-подкл(инд)'!$Z$16:$Z$28</definedName>
    <definedName name="List06_9_flagPN">'Т-подкл(инд)'!$N$16:$N$28</definedName>
    <definedName name="List06_9_flagTN">'Т-подкл(инд)'!$R$16:$U$28</definedName>
    <definedName name="List06_9_flagTS">'Т-подкл(инд)'!$V$16:$Y$28</definedName>
    <definedName name="List06_9_MC2">'Т-подкл(инд)'!$AL$17:$AL$28</definedName>
    <definedName name="List06_9_Period">'Т-подкл(инд)'!$AD$17:$AK$28</definedName>
    <definedName name="List06_9_pl">'Т-подкл(инд)'!$10:$10</definedName>
    <definedName name="List06_9_region">'Т-подкл(инд)'!$R$20:$AC$23</definedName>
    <definedName name="List12_date">'Предложение'!$J$13:$K$42</definedName>
    <definedName name="List15_GroundMaterials">'Закупки'!$G$10:$G$14</definedName>
    <definedName name="List15_p_2">'Закупки'!$F$11:$G$13</definedName>
    <definedName name="List18_T20">'Форма 2.13, 2.14'!$C$8:$F$14</definedName>
    <definedName name="List18_T20_all">'Форма 2.13, 2.14'!$C$7:$F$16</definedName>
    <definedName name="List18_T21">'Форма 2.13, 2.14'!$C$18:$N$52</definedName>
    <definedName name="List18_T21_all">'Форма 2.13, 2.14'!$C$17:$N$52</definedName>
    <definedName name="List18_T22">'Форма 2.13, 2.14'!$C$55:$F$56</definedName>
    <definedName name="List18_T22_all">'Форма 2.13, 2.14'!$C$53:$F$56</definedName>
    <definedName name="List18_T23">'Форма 2.13, 2.14'!$C$59:$L$60</definedName>
    <definedName name="List18_T23_all">'Форма 2.13, 2.14'!$C$57:$N$60</definedName>
    <definedName name="List18_T24">'Форма 2.13, 2.14'!$C$63:$F$64</definedName>
    <definedName name="List18_T24_all">'Форма 2.13, 2.14'!$C$61:$F$64</definedName>
    <definedName name="List18_T25">'Форма 2.13, 2.14'!$C$67:$I$68</definedName>
    <definedName name="List18_T25_all">'Форма 2.13, 2.14'!$C$65:$I$68</definedName>
    <definedName name="List18_T26">'Форма 2.13, 2.14'!$C$71:$I$72</definedName>
    <definedName name="List18_T26_all">'Форма 2.13, 2.14'!$C$69:$I$72</definedName>
    <definedName name="List18_T27">'Форма 2.13, 2.14'!$C$75:$E$76</definedName>
    <definedName name="List18_T27_1">'Форма 2.13, 2.14'!$C$80:$F$81</definedName>
    <definedName name="List18_T27_1_all">'Форма 2.13, 2.14'!$C$78:$F$82</definedName>
    <definedName name="List18_T27_all">'Форма 2.13, 2.14'!$C$73:$E$76</definedName>
    <definedName name="ListForms">'modSheetMain'!$A:$A</definedName>
    <definedName name="LIST_MR_MO_OKTMO">'REESTR_MO'!$A$2:$D$390</definedName>
    <definedName name="logical">'TEHSHEET'!$D$2:$D$3</definedName>
    <definedName name="MODesc">'Перечень тарифов'!$N$21:$N$30</definedName>
    <definedName name="MONTH">'TEHSHEET'!$E$2:$E$13</definedName>
    <definedName name="mo_List01">'Территории'!$K$12:$K$44</definedName>
    <definedName name="mr_List01">'Территории'!$H$12:$H$44</definedName>
    <definedName name="nalog">'Титульный'!$F$31</definedName>
    <definedName name="nameApr">'Перечень тарифов'!$G$8</definedName>
    <definedName name="name_rates">'Перечень тарифов'!$J$21:$J$30</definedName>
    <definedName name="name_rates_4">'TEHSHEET'!$AA$2:$AA$5</definedName>
    <definedName name="name_rates_4_filter">'TEHSHEET'!$AB$2:$AB$4</definedName>
    <definedName name="name_rates_8">'TEHSHEET'!$AC$2:$AC$4</definedName>
    <definedName name="name_rates_8_filter">'TEHSHEET'!$AD$2:$AD$4</definedName>
    <definedName name="numberZayavl">'Титульный'!$F$17</definedName>
    <definedName name="OneRates_1">'Т-тех'!$O$22</definedName>
    <definedName name="OneRates_2">'Т-транс'!$O$22</definedName>
    <definedName name="OneRates_3">'Т-подвоз'!$O$22</definedName>
    <definedName name="OneRates_4">'Т-пит'!$O$22</definedName>
    <definedName name="org">'Титульный'!$F$24</definedName>
    <definedName name="Org_Address">'Титульный'!$F$36:$F$37</definedName>
    <definedName name="Org_buhg">'Титульный'!$F$44:$F$45</definedName>
    <definedName name="ORG_END_DATE">'TEHSHEET'!$F$29</definedName>
    <definedName name="Org_main">'Титульный'!$F$40:$F$41</definedName>
    <definedName name="Org_otv_lico">'Титульный'!$F$48:$F$51</definedName>
    <definedName name="ORG_START_DATE">'TEHSHEET'!$E$29</definedName>
    <definedName name="P19_T1_Protect">#N/A</definedName>
    <definedName name="P19_T2_Protect">#N/A</definedName>
    <definedName name="pDel_Comm">'Комментарии'!$C$12:$C$13</definedName>
    <definedName name="pDel_List01_0">'Территории'!$C$12:$C$44</definedName>
    <definedName name="pDel_List01_1">'Территории'!$F$12:$F$44</definedName>
    <definedName name="pDel_List01_2">'Территории'!$I$12:$I$44</definedName>
    <definedName name="pDel_List02">'Перечень тарифов'!$C$21:$C$30</definedName>
    <definedName name="pDel_List02_1">'Перечень тарифов'!$H$21:$H$30</definedName>
    <definedName name="pDel_List02_2">'Перечень тарифов'!$L$21:$L$30</definedName>
    <definedName name="pDel_List02_3">'Перечень тарифов'!$P$21:$P$30</definedName>
    <definedName name="pDel_List03">'Ссылки на публикации'!$C$11:$C$15</definedName>
    <definedName name="pDel_List06_10_3">'Т-подкл'!$R$17:$R$28</definedName>
    <definedName name="pDel_List06_10_4">'Т-подкл'!$V$17:$V$28</definedName>
    <definedName name="pDel_List06_10_5">'Т-подкл'!$Z$17:$Z$28</definedName>
    <definedName name="pDel_List06_10_6">'Т-подкл'!$K$17:$K$28</definedName>
    <definedName name="pDel_List06_10_7">'Т-подкл'!$N$16:$N$28</definedName>
    <definedName name="pDel_List06_1_1">'Т-тех'!$I$17:$K$29</definedName>
    <definedName name="pDel_List06_2_1">'Т-транс'!$I$17:$K$29</definedName>
    <definedName name="pDel_List06_3_1">'Т-подвоз'!$I$17:$K$29</definedName>
    <definedName name="pDel_List06_4_1">'Т-пит'!$I$17:$K$45</definedName>
    <definedName name="pDel_List06_9_3">'Т-подкл(инд)'!$S$17:$S$28</definedName>
    <definedName name="pDel_List06_9_4">'Т-подкл(инд)'!$W$17:$W$28</definedName>
    <definedName name="pDel_List06_9_5">'Т-подкл(инд)'!$AA$17:$AA$28</definedName>
    <definedName name="pDel_List06_9_6">'Т-подкл(инд)'!$K$17:$K$28</definedName>
    <definedName name="pDel_List06_9_7">'Т-подкл(инд)'!$O$16:$O$28</definedName>
    <definedName name="pDel_List07">'Сведения об изменении'!$C$12:$C$14</definedName>
    <definedName name="pDel_List12">'Предложение'!$I$12:$I$42</definedName>
    <definedName name="pDel_List15">'Закупки'!$C$13:$C$14</definedName>
    <definedName name="periodEnd">'Титульный'!$F$14</definedName>
    <definedName name="periodStart">'Титульный'!$F$13</definedName>
    <definedName name="pIns_Comm">'Комментарии'!$E$13</definedName>
    <definedName name="pIns_List01_0">'Территории'!$E$44</definedName>
    <definedName name="pIns_List02">'Перечень тарифов'!$E$30</definedName>
    <definedName name="pIns_List03">'Ссылки на публикации'!$E$15</definedName>
    <definedName name="pIns_List06_10_Period">'Т-подкл'!$AK$13:$AK$28</definedName>
    <definedName name="pIns_List06_1_Period">'Т-тех'!$V$13:$V$29</definedName>
    <definedName name="pIns_List06_2_Period">'Т-транс'!$V$13:$V$29</definedName>
    <definedName name="pIns_List06_3_Period">'Т-подвоз'!$V$13:$V$29</definedName>
    <definedName name="pIns_List06_4_Period">'Т-пит'!$V$17:$V$44</definedName>
    <definedName name="pIns_List06_9_Period">'Т-подкл(инд)'!$AL$17:$AL$28</definedName>
    <definedName name="pIns_List07">'Сведения об изменении'!$E$14</definedName>
    <definedName name="pIns_List12">'Предложение'!$G$42</definedName>
    <definedName name="pIns_List12_p2">'Предложение'!$G$19</definedName>
    <definedName name="pIns_List12_p2_per">'Предложение'!$J$15:$J$20</definedName>
    <definedName name="pIns_List12_p3_per">'Предложение'!$J$20:$J$23</definedName>
    <definedName name="pIns_List12_p4">'Предложение'!$G$27</definedName>
    <definedName name="pIns_List12_p4_per">'Предложение'!$J$23:$J$28</definedName>
    <definedName name="pIns_List12_p5">'Предложение'!$G$32</definedName>
    <definedName name="pIns_List12_p5_per">'Предложение'!$J$28:$J$32</definedName>
    <definedName name="pIns_List12_p6">'Предложение'!$G$37</definedName>
    <definedName name="pIns_List12_p6_per">'Предложение'!$J$33:$J$37</definedName>
    <definedName name="pIns_List12_p7">'Предложение'!$G$42</definedName>
    <definedName name="pIns_List12_p7_per">'Предложение'!$J$38:$J$42</definedName>
    <definedName name="pIns_List15">'Закупки'!$E$14</definedName>
    <definedName name="pIns_List18_T20">'Форма 2.13, 2.14'!$D$14</definedName>
    <definedName name="pIns_List18_T21">'Форма 2.13, 2.14'!$D$52</definedName>
    <definedName name="pIns_List18_T22">'Форма 2.13, 2.14'!$D$56</definedName>
    <definedName name="pIns_List18_T23">'Форма 2.13, 2.14'!$D$60</definedName>
    <definedName name="pIns_List18_T24">'Форма 2.13, 2.14'!$D$64</definedName>
    <definedName name="pIns_List18_T25">'Форма 2.13, 2.14'!$D$68</definedName>
    <definedName name="pIns_List18_T26">'Форма 2.13, 2.14'!$D$72</definedName>
    <definedName name="pIns_List18_T27">'Форма 2.13, 2.14'!$D$76</definedName>
    <definedName name="pIns_List18_T27_1">'Форма 2.13, 2.14'!$D$81</definedName>
    <definedName name="PROT_22">#N/A</definedName>
    <definedName name="QUARTER">'TEHSHEET'!$F$2:$F$5</definedName>
    <definedName name="REESTR_LINK_RANGE">'REESTR_LINK'!$A$2:$C$2</definedName>
    <definedName name="REESTR_ORG_RANGE">'REESTR_ORG'!$A$2:$J$395</definedName>
    <definedName name="REESTR_VED_RANGE">'REESTR_VED'!$A$2:$B$4</definedName>
    <definedName name="REESTR_VT_RANGE">'REESTR_VT'!$A$2:$B$7</definedName>
    <definedName name="RegExc_clear_1">('et_union_hor'!$L$116:$W$116,'et_union_hor'!$L$122:$W$122)</definedName>
    <definedName name="RegExc_Clear_2">('et_union_hor'!$L$133:$W$133,'et_union_hor'!$L$139:$W$139)</definedName>
    <definedName name="REGION">'TEHSHEET'!$A$2:$A$87</definedName>
    <definedName name="region_name">'Титульный'!$F$7</definedName>
    <definedName name="RegulatoryPeriod">'Титульный'!$F$13:$F$14</definedName>
    <definedName name="SAPBEXrevision">1</definedName>
    <definedName name="SAPBEXsysID">"BW2"</definedName>
    <definedName name="SAPBEXwbID">"479GSPMTNK9HM4ZSIVE5K2SH6"</definedName>
    <definedName name="SKI_number">'TEHSHEET'!$I$2:$I$21</definedName>
    <definedName name="strPublication">'Титульный'!$F$9</definedName>
    <definedName name="tariffDesc">'Перечень тарифов'!$R$21:$R$30</definedName>
    <definedName name="TECH_ORG_ID">'Титульный'!$F$1</definedName>
    <definedName name="terCopy_List01">'Территории'!$Q$12:$Q$44</definedName>
    <definedName name="ter_List01">'Территории'!$E$12:$E$44</definedName>
    <definedName name="TwoRates_1">'Т-тех'!$P$22:$Q$22</definedName>
    <definedName name="TwoRates_2">'Т-транс'!$P$22:$Q$22</definedName>
    <definedName name="TwoRates_3">'Т-подвоз'!$P$22:$Q$22</definedName>
    <definedName name="TwoRates_4">'Т-пит'!$P$22:$Q$22</definedName>
    <definedName name="UpdStatus">'Инструкция'!$AA$1</definedName>
    <definedName name="vdet">'Титульный'!$F$29</definedName>
    <definedName name="VDET_END_DATE">'TEHSHEET'!$F$32</definedName>
    <definedName name="VDET_START_DATE">'TEHSHEET'!$E$32</definedName>
    <definedName name="version">'Инструкция'!$B$3</definedName>
    <definedName name="VidTopl">'Перечень тарифов'!$G$14</definedName>
    <definedName name="VidTopl_1">'Т-тех'!$M$8</definedName>
    <definedName name="VidTopl_2">'Т-транс'!$M$8</definedName>
    <definedName name="VidTopl_3">'Т-подвоз'!$M$8</definedName>
    <definedName name="vid_teplnos_1">'Т-тех'!$M$22</definedName>
    <definedName name="vid_teplnos_10">'et_union_hor'!$M$135</definedName>
    <definedName name="vid_teplnos_11">'Т-пит'!$M$22</definedName>
    <definedName name="vid_teplnos_12">'et_union_hor'!$M$80</definedName>
    <definedName name="vid_teplnos_2">'Т-транс'!$M$22</definedName>
    <definedName name="vid_teplnos_3">'Т-подвоз'!$M$22</definedName>
    <definedName name="vid_teplnos_6">'et_union_hor'!$M$34</definedName>
    <definedName name="vid_teplnos_7">'et_union_hor'!$M$50</definedName>
    <definedName name="vid_teplnos_8">'et_union_hor'!$M$65</definedName>
    <definedName name="vid_teplnos_9">'et_union_hor'!$M$118</definedName>
    <definedName name="warmNote">'Перечень тарифов'!$S$21:$S$30</definedName>
    <definedName name="Website_address_internet">'Ссылки на публикации'!$H$11:$H$15</definedName>
    <definedName name="year_list">'TEHSHEET'!$C$2:$C$6</definedName>
    <definedName name="year_list1">'TEHSHEET'!$B$2:$B$27</definedName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</definedNames>
  <calcPr fullCalcOnLoad="1"/>
</workbook>
</file>

<file path=xl/sharedStrings.xml><?xml version="1.0" encoding="utf-8"?>
<sst xmlns="http://schemas.openxmlformats.org/spreadsheetml/2006/main" count="5774" uniqueCount="3002">
  <si>
    <t xml:space="preserve"> (требуется обновление)</t>
  </si>
  <si>
    <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</si>
  <si>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• На рабочем месте должен быть установлен MS Office 2003 SP3,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</si>
  <si>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</si>
  <si>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необязательные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</si>
  <si>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</si>
  <si>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</si>
  <si>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до двойному клику,</t>
  </si>
  <si>
    <t>либо с возможностью выбора даты из календаря или ручного ввода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</si>
  <si>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</si>
  <si>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</si>
  <si>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Обратиться за помощью в службу технической поддержки</t>
  </si>
  <si>
    <t>Принципы работы с шаблоном</t>
  </si>
  <si>
    <t>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</si>
  <si>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>На листе «Титульный» нужно заполнить все ячейки голубого и синего цвета.
Для создания печатной формы нажмите на иконку принтера на листе «Титульный» (левый верхний угол).</t>
  </si>
  <si>
    <t>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</t>
  </si>
  <si>
    <t>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</si>
  <si>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</t>
  </si>
  <si>
    <t>Внимательно следите за информационными сообщениями на расчетных листах.</t>
  </si>
  <si>
    <t>Все необходимые комментарии по всем формам Вы можете отразить на листе «Комментарии».</t>
  </si>
  <si>
    <t xml:space="preserve"> Обосновывающие материалы необходимо загружать с помощью "ЕИАС Мониторинг"</t>
  </si>
  <si>
    <t>Инструкция по загрузке сопроводительных материалов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</si>
  <si>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</si>
  <si>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</si>
  <si>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</si>
  <si>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</si>
  <si>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</si>
  <si>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</si>
  <si>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</si>
  <si>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</si>
  <si>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</si>
  <si>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Нет доступных обновлений для отчёта с кодом JKH.OPEN.INFO.REQUEST.HVS.6!</t>
  </si>
  <si>
    <t>Субъект РФ</t>
  </si>
  <si>
    <t>Краснодарский край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</si>
  <si>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</si>
  <si>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</si>
  <si>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</si>
  <si>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</si>
  <si>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Начало очередного периода регулирования</t>
  </si>
  <si>
    <t>01.01.2020</t>
  </si>
  <si>
    <t>Окончание очередного периода регулирования</t>
  </si>
  <si>
    <t>31.12.2020</t>
  </si>
  <si>
    <t>Дата подачи заявления об установлении цен (тарифов)</t>
  </si>
  <si>
    <t>24.04.2019</t>
  </si>
  <si>
    <t>Номер заявления об установлении цен (тарифов)</t>
  </si>
  <si>
    <t>988</t>
  </si>
  <si>
    <t>Тип отчета</t>
  </si>
  <si>
    <t>корректировка ранее раскрытой информации</t>
  </si>
  <si>
    <t>Дата внесения изменений в информацию, подлежащую раскрытию</t>
  </si>
  <si>
    <t>Является ли данное юридическое лицо подразделением (филиалом) другой организации</t>
  </si>
  <si>
    <t>Наименование организации</t>
  </si>
  <si>
    <t>ГУП КК "Кубаньводкомплекс"</t>
  </si>
  <si>
    <t>Наименование филиала</t>
  </si>
  <si>
    <t>ИНН</t>
  </si>
  <si>
    <t>2310010637</t>
  </si>
  <si>
    <t>КПП</t>
  </si>
  <si>
    <t>231101001</t>
  </si>
  <si>
    <t>Вид деятельности</t>
  </si>
  <si>
    <t>Режим налогообложения</t>
  </si>
  <si>
    <t>общий</t>
  </si>
  <si>
    <t>Организация выполняет/планирует к выполнению инвестиционную программу</t>
  </si>
  <si>
    <t>да</t>
  </si>
  <si>
    <t>Адрес регулируемой организации</t>
  </si>
  <si>
    <t>Почтовый адрес</t>
  </si>
  <si>
    <t>350062, г. Краснодар, ул. Каляева, 196</t>
  </si>
  <si>
    <t>Руководитель</t>
  </si>
  <si>
    <t>Фамилия, имя, отчество</t>
  </si>
  <si>
    <t>Лазарев Александр Александрович</t>
  </si>
  <si>
    <t>Внимание: Для корректной публикации на сайте регулирующего органа каждый шаблон должен содержать следующий уникальный набор показателей: 1) Наименование организации, 2) ИНН, 3) КПП, 4) Тип отчета, 5) Начало и окончание периода регулирования 6) Дата и номер заявления об установлении тарифов. В случае, если в базу поступает несколько шаблонов с одинаковым набором значений по всем перечисленным показателям одновременно - публикуется только последний по времени шаблон. Информацию по всем видам тарифов, указанным в одном заявлении, необходимо заполнять в одном шаблоне.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</si>
  <si>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</si>
  <si>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Тариф на горячую воду предлагается с разбивкой по поставщикам</t>
  </si>
  <si>
    <t>Тариф на горячую воду предлагается без разбивки на компоненты</t>
  </si>
  <si>
    <t>№ п/п</t>
  </si>
  <si>
    <t>Вид тарифа</t>
  </si>
  <si>
    <t>Наличие двухставочного тарифа</t>
  </si>
  <si>
    <t>О</t>
  </si>
  <si>
    <t>Наименование тарифа</t>
  </si>
  <si>
    <t>Дифференциация по МО (территориям)</t>
  </si>
  <si>
    <t>Дифференциация по централизованным системам холодного водоснабжения</t>
  </si>
  <si>
    <t>Примечание</t>
  </si>
  <si>
    <t>да/нет</t>
  </si>
  <si>
    <t>Описание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</si>
  <si>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</si>
  <si>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</si>
  <si>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</si>
  <si>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</si>
  <si>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</si>
  <si>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</si>
  <si>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</si>
  <si>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</si>
  <si>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</si>
  <si>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</si>
  <si>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</si>
  <si>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</si>
  <si>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</si>
  <si>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</si>
  <si>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</si>
  <si>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</si>
  <si>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Тариф на питьевую воду (питьевое водоснабжение)</t>
  </si>
  <si>
    <t>Холодное водоснабжение, в т.ч. транспортировка воды, включая распределение воды</t>
  </si>
  <si>
    <t>Тариф на холодную воду питьевую</t>
  </si>
  <si>
    <t>Ейский район</t>
  </si>
  <si>
    <t>Темрюкский район</t>
  </si>
  <si>
    <t>Крымский район</t>
  </si>
  <si>
    <t>Перечень муниципальных районов и муниципальных образований (территорий действия тарифа)</t>
  </si>
  <si>
    <t>Территория действия тарифа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</si>
  <si>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</si>
  <si>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</si>
  <si>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</si>
  <si>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</si>
  <si>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</si>
  <si>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Ейский муниципальный район</t>
  </si>
  <si>
    <t>Ейское</t>
  </si>
  <si>
    <t>03616407</t>
  </si>
  <si>
    <t>Добавить МО</t>
  </si>
  <si>
    <t>auto</t>
  </si>
  <si>
    <t>Щербиновский муниципальный район</t>
  </si>
  <si>
    <t>Щербиновское</t>
  </si>
  <si>
    <t>03659419</t>
  </si>
  <si>
    <t>Староминский муниципальный район</t>
  </si>
  <si>
    <t>Староминское</t>
  </si>
  <si>
    <t>03647413</t>
  </si>
  <si>
    <t>Кущевский муниципальный район</t>
  </si>
  <si>
    <t>Кущевское</t>
  </si>
  <si>
    <t>03628416</t>
  </si>
  <si>
    <t>Ленинградский муниципальный район</t>
  </si>
  <si>
    <t>Ленинградское</t>
  </si>
  <si>
    <t>03632410</t>
  </si>
  <si>
    <t>Северский муниципальный район</t>
  </si>
  <si>
    <t>Азовское</t>
  </si>
  <si>
    <t>03643402</t>
  </si>
  <si>
    <t>Добавить МР</t>
  </si>
  <si>
    <t>Темрюкский муниципальный район</t>
  </si>
  <si>
    <t>Старотитаровское</t>
  </si>
  <si>
    <t>03651422</t>
  </si>
  <si>
    <t>Краснострельское</t>
  </si>
  <si>
    <t>03651413</t>
  </si>
  <si>
    <t>Вышестеблиевское</t>
  </si>
  <si>
    <t>03651404</t>
  </si>
  <si>
    <t>Таманское</t>
  </si>
  <si>
    <t>03651425</t>
  </si>
  <si>
    <t>Новотаманское</t>
  </si>
  <si>
    <t>03651418</t>
  </si>
  <si>
    <t>Сенное</t>
  </si>
  <si>
    <t>03651419</t>
  </si>
  <si>
    <t>Ахтанизовское</t>
  </si>
  <si>
    <t>03651402</t>
  </si>
  <si>
    <t>Запорожское</t>
  </si>
  <si>
    <t>03651410</t>
  </si>
  <si>
    <t>Фонталовское</t>
  </si>
  <si>
    <t>03651430</t>
  </si>
  <si>
    <t>Крымский муниципальный район</t>
  </si>
  <si>
    <t>Крымское городское</t>
  </si>
  <si>
    <t>03625101</t>
  </si>
  <si>
    <t>Город Новороссийск</t>
  </si>
  <si>
    <t>03720000</t>
  </si>
  <si>
    <t>Город-курорт Геленджик</t>
  </si>
  <si>
    <t>03708000</t>
  </si>
  <si>
    <t>Добавить территорию действия тарифа</t>
  </si>
  <si>
    <t xml:space="preserve"> Bид топлива</t>
  </si>
  <si>
    <t>dp</t>
  </si>
  <si>
    <t>Параметры дифференциации</t>
  </si>
  <si>
    <t>Величина тарифа</t>
  </si>
  <si>
    <t>Срок действия тарифа</t>
  </si>
  <si>
    <t>Наличие других периодов действия тарифа</t>
  </si>
  <si>
    <t>Добавить период</t>
  </si>
  <si>
    <t>Одноставочный тариф, руб/куб.м</t>
  </si>
  <si>
    <t>Двухставочный тариф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</si>
  <si>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</si>
  <si>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</si>
  <si>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</si>
  <si>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</si>
  <si>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Наименование централизованной системы холодного водоснабжения</t>
  </si>
  <si>
    <t>Наименование признака дифференциации</t>
  </si>
  <si>
    <t>Группа потребителей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</si>
  <si>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</si>
  <si>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</si>
  <si>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</si>
  <si>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Добавить наименование системы водоснабжения</t>
  </si>
  <si>
    <t>Добавить наименование тарифа</t>
  </si>
  <si>
    <t>Информация о предложении об установлении тарифов на питьевую воду (питьевое водоснабжение): Тариф на питьевую воду (питьевое водоснабжение)</t>
  </si>
  <si>
    <t>без дифференциации</t>
  </si>
  <si>
    <t>NDS</t>
  </si>
  <si>
    <t>woNDS</t>
  </si>
  <si>
    <t>Заявитель</t>
  </si>
  <si>
    <t>Подключаемая нагрузка водопроводной сети, куб. м/сут</t>
  </si>
  <si>
    <t>Диапазон диаметров водопроводной сети, мм</t>
  </si>
  <si>
    <t>Протяженность водопроводной сети, км</t>
  </si>
  <si>
    <t>Условия прокладки сетей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</si>
  <si>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</si>
  <si>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</si>
  <si>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С НДС</t>
  </si>
  <si>
    <t>Без НДС</t>
  </si>
  <si>
    <t>Дата начала</t>
  </si>
  <si>
    <t>Дата окончания</t>
  </si>
  <si>
    <t>Добавить подключаемую нагрузку</t>
  </si>
  <si>
    <t>Добавить строку</t>
  </si>
  <si>
    <t>*</t>
  </si>
  <si>
    <t>Один шаблон заполняется по величинам ставки, заявленным в одном заявлении об установлении цен (тарифов)</t>
  </si>
  <si>
    <t xml:space="preserve"> Информация о предложении регулируемой организации об установлении цен (тарифов) в сфере холодного водоснабжения</t>
  </si>
  <si>
    <t>Период с</t>
  </si>
  <si>
    <t>Период по</t>
  </si>
  <si>
    <t>Значение</t>
  </si>
  <si>
    <t>Комментарии</t>
  </si>
  <si>
    <t>Копия инвестиционной программы, утвержденной в установленном законодательством Российской Федерации порядке (проекта инвестиционной программы)</t>
  </si>
  <si>
    <t>https://regportal-tariff.ru/disclo/get_file?p_guid=9c8beabd-6d03-4346-ad5d-4d61b82adceb</t>
  </si>
  <si>
    <t>Предлагаемый метод регулирования</t>
  </si>
  <si>
    <t>0</t>
  </si>
  <si>
    <t>метод индексации установленных тарифов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</si>
  <si>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</si>
  <si>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годам, тыс. руб.</t>
  </si>
  <si>
    <t>Ейский район - 263 598,58;                                         Темрюкский район - 229 456,52;                                  Крымский район - 864 044,38</t>
  </si>
  <si>
    <t>Годовой объем отпущенной в сеть воды, тыс. куб.м</t>
  </si>
  <si>
    <t>Ейский район - 13 675,07;                                             Темрюкский район - 3 546,17;                                           Крымский район - 47 208,18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</si>
  <si>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тыс.руб.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</si>
  <si>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N 406 (Официальный интернет-портал правовой информации http://www.pravo.gov.ru, 15.05.2013) , тыс. руб.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</si>
  <si>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</si>
  <si>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Информация, подлежащая раскрытию</t>
  </si>
  <si>
    <t>Ссылки на документы</t>
  </si>
  <si>
    <t>1.1</t>
  </si>
  <si>
    <t>Сведения о правовых актах, регламентирующих правила закупки (положение о закупках) в регулируемой организации</t>
  </si>
  <si>
    <t>www.zakupki.gov.ru</t>
  </si>
  <si>
    <t>1.2</t>
  </si>
  <si>
    <t>Сведения о месте размещения положения о закупках регулируемой организации</t>
  </si>
  <si>
    <t>1.3</t>
  </si>
  <si>
    <t>Сведения о планировании закупочных процедур и результатах их проведения</t>
  </si>
  <si>
    <t>Добавить сведения</t>
  </si>
  <si>
    <t>Почтовый адрес регулируемой организации</t>
  </si>
  <si>
    <t>Фамилия, имя, отчество руководителя</t>
  </si>
  <si>
    <t xml:space="preserve">Приложение 2
</t>
  </si>
  <si>
    <t>к приказу ФСТ России</t>
  </si>
  <si>
    <t>от 15 мая 2013 г. N 129</t>
  </si>
  <si>
    <t>Форма 2.13.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</si>
  <si>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Место размещения положения о закупках организации</t>
  </si>
  <si>
    <t>Планирование конкурсных процедур и результаты их проведения</t>
  </si>
  <si>
    <t>Форма 2.14. Информация о предложении регулируемой организации об установлении тарифов в сфере холодного водоснабжения на очередной период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</si>
  <si>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</si>
  <si>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</si>
  <si>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</si>
  <si>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</t>
  </si>
  <si>
    <t>Годовой объем отпущенной потребителям воды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</si>
  <si>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N 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</si>
  <si>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N 406 (Официальный интернет-портал правовой информации http://www.pravo.gov.ru, 15.05.2013)</t>
  </si>
  <si>
    <t>Ссылки на публикации</t>
  </si>
  <si>
    <t>Содержание</t>
  </si>
  <si>
    <t>Наименование сайта</t>
  </si>
  <si>
    <t>Дата размещения информации</t>
  </si>
  <si>
    <t>Адрес страницы сайта в сети "Интернет", на которой размещена информация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</si>
  <si>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организации, информации о планировании конкурсных процедур и результатах их проведения (п.25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</si>
  <si>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Сайт организации в сети Интернет</t>
  </si>
  <si>
    <t>Информация о предложении регулируемой организации об установлении тарифов в сфере водоотведения на очередной период регулирования (п.26 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</si>
  <si>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Сведения об изменениях в первоначально опубликованной информации*</t>
  </si>
  <si>
    <t>Сведения</t>
  </si>
  <si>
    <t>Добавить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</si>
  <si>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</si>
  <si>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Комментарий</t>
  </si>
  <si>
    <t>Результат проверки</t>
  </si>
  <si>
    <t>Ссылка</t>
  </si>
  <si>
    <t>Причина</t>
  </si>
  <si>
    <t>REGION</t>
  </si>
  <si>
    <t>year_list1</t>
  </si>
  <si>
    <t>year_list</t>
  </si>
  <si>
    <t>logical</t>
  </si>
  <si>
    <t>Месяц
(MONTH)</t>
  </si>
  <si>
    <t>Квартал
(QUARTER)</t>
  </si>
  <si>
    <t>Месяц
(kind_of_publication)</t>
  </si>
  <si>
    <t>НДС
/kind_of_NDS/</t>
  </si>
  <si>
    <t>Номер СЦХВ(СЦВО)
/SKI_number/</t>
  </si>
  <si>
    <t>Единица измерения объема оказываемых услуг ГВС
/kind_of_unit_GVS/</t>
  </si>
  <si>
    <t>Метод регулирования
/kind_of_control_method/</t>
  </si>
  <si>
    <t>Вид деятельности, на которую установлен тариф /kind_of_activity_WARM/</t>
  </si>
  <si>
    <t>Вид теплоносителя
(kind_of_heat_transfer)</t>
  </si>
  <si>
    <t>Тип данных
(kind_of_data_type)</t>
  </si>
  <si>
    <t>Схема подключения
(kind_of_scheme_in)
(kind_of_scheme_in2)</t>
  </si>
  <si>
    <t>Группы потребителей
(kind_of_cons)</t>
  </si>
  <si>
    <t>Тип прокладки тепловых сетей
(kind_of_nets)</t>
  </si>
  <si>
    <t>Диапазаны диаметров тепловых сетей
(kind_of_diameters)</t>
  </si>
  <si>
    <t>Подключаемая тепловая нагрузка
(kind_of_load)</t>
  </si>
  <si>
    <t>Форма 2, таблица Х</t>
  </si>
  <si>
    <t>виды тарифа
/kind_group_rates/</t>
  </si>
  <si>
    <t>Заголовок таблицы</t>
  </si>
  <si>
    <t>name_rates_4</t>
  </si>
  <si>
    <t>name_rates_8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</si>
  <si>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</si>
  <si>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</si>
  <si>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</si>
  <si>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Вид топлива
(kind_of_fuel)</t>
  </si>
  <si>
    <t>Способ закупки товаров
(kind_of_zak)</t>
  </si>
  <si>
    <t>виды тарифа
/kind_group_rates_load/</t>
  </si>
  <si>
    <t>виды тарифа
/kind_group_rates_load_filter/</t>
  </si>
  <si>
    <t>виды признаков дифференциации
/kind_of_diff/</t>
  </si>
  <si>
    <t>Диапазаны диаметров водопроводных сетей
(kind_of_diameters2)</t>
  </si>
  <si>
    <t>Алтайский край</t>
  </si>
  <si>
    <t>январь</t>
  </si>
  <si>
    <t>I квартал</t>
  </si>
  <si>
    <t>На официальном сайте организации</t>
  </si>
  <si>
    <t>тыс.куб.м/сутки</t>
  </si>
  <si>
    <t>метод экономически обоснованных расходов (затрат)</t>
  </si>
  <si>
    <t>Передача+Сбыт</t>
  </si>
  <si>
    <t>Без дифференциации</t>
  </si>
  <si>
    <t>первичное раскрытие информации</t>
  </si>
  <si>
    <t>надземная (наземная)</t>
  </si>
  <si>
    <t>50 - 250 мм</t>
  </si>
  <si>
    <t>не превышает 0,1 Гкал/ч</t>
  </si>
  <si>
    <t>Тариф на техническую воду</t>
  </si>
  <si>
    <t>Информация о предложении об установлении цен на техническую воду</t>
  </si>
  <si>
    <t>Тариф на холодную воду артезианскую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</si>
  <si>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</si>
  <si>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Вода</t>
  </si>
  <si>
    <t>Газ природный по регулируемой цене</t>
  </si>
  <si>
    <t>Конкурс</t>
  </si>
  <si>
    <t>объемы потребления воды абонентами</t>
  </si>
  <si>
    <t>40 мм и менее</t>
  </si>
  <si>
    <t>Амурская область</t>
  </si>
  <si>
    <t>февраль</t>
  </si>
  <si>
    <t>II квартал</t>
  </si>
  <si>
    <t>общий с учетом освобождения от уплаты НДС</t>
  </si>
  <si>
    <t>Гкал/ч</t>
  </si>
  <si>
    <t>Передача</t>
  </si>
  <si>
    <t>Горячая вода</t>
  </si>
  <si>
    <t>к коллектору источника тепловой энергии</t>
  </si>
  <si>
    <t>организации-перепродавцы</t>
  </si>
  <si>
    <t>подземная (канальная)</t>
  </si>
  <si>
    <t>251 - 400 мм</t>
  </si>
  <si>
    <t>более 0,1 Гкал/ч и не превышает 1,5 Гкал/ч</t>
  </si>
  <si>
    <t>Тариф на транспортировку воды</t>
  </si>
  <si>
    <t>Информация о предложении об установлении тарифов на транспортировку воды</t>
  </si>
  <si>
    <t>Тариф на холодную воду поверхностную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</si>
  <si>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</si>
  <si>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Отборный пар, 1,2-2,5 кг/см2</t>
  </si>
  <si>
    <t>Пар</t>
  </si>
  <si>
    <t>Газ природный по нерегулируемой цене</t>
  </si>
  <si>
    <t>Аукцион</t>
  </si>
  <si>
    <t>соответствие качества питьевой воды и горячей воды требованиям, установленным санитарными нормами и правилами</t>
  </si>
  <si>
    <t>от 41 мм до 70 мм включительно</t>
  </si>
  <si>
    <t>Архангельская область</t>
  </si>
  <si>
    <t>март</t>
  </si>
  <si>
    <t>III квартал</t>
  </si>
  <si>
    <t>специальный (упрощенная система налогообложения, система налогообложения для сельскохозяйственных производителей)</t>
  </si>
  <si>
    <t>куб.м/ч</t>
  </si>
  <si>
    <t>метод обеспечения доходности инвестированного капитала</t>
  </si>
  <si>
    <t>производство комбинированная выработка</t>
  </si>
  <si>
    <t>Холодная вода</t>
  </si>
  <si>
    <t>изменения в раскрытой ранее информации</t>
  </si>
  <si>
    <t>к тепловой сети без дополнительного преобразования на тепловых пунктах, эксплуатируемых теплоснабжающей организацией</t>
  </si>
  <si>
    <t>бюджетные организации</t>
  </si>
  <si>
    <t>подземная (бесканальная)</t>
  </si>
  <si>
    <t>401 - 550 мм</t>
  </si>
  <si>
    <t>превышает 1,5 Гкал/ч при наличии технической возможности подключения</t>
  </si>
  <si>
    <t>Тариф на подвоз воды</t>
  </si>
  <si>
    <t>Информация о предложении об установлении тарифов на подвоз воды</t>
  </si>
  <si>
    <t>Добавить вариант …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</si>
  <si>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</si>
  <si>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Отборный пар, 2,5-7 кг/см2</t>
  </si>
  <si>
    <t>Уголь</t>
  </si>
  <si>
    <t>Аукцион в электронной форме</t>
  </si>
  <si>
    <t>иное</t>
  </si>
  <si>
    <t>от 71 мм до 100 мм включительно</t>
  </si>
  <si>
    <t>Астраханская область</t>
  </si>
  <si>
    <t>апрель</t>
  </si>
  <si>
    <t>IV квартал</t>
  </si>
  <si>
    <t>метод сравнения аналогов</t>
  </si>
  <si>
    <t>производство (некомбинированная выработка)+передача+сбыт</t>
  </si>
  <si>
    <t>к тепловой сети после тепловых пунктов (на тепловых пунктах), эксплуатируемых теплоснабжающей организацией</t>
  </si>
  <si>
    <t>население (тарифы указываются с учётом НДС)</t>
  </si>
  <si>
    <t>551 - 700 мм</t>
  </si>
  <si>
    <t>превышает 1,5 Гкал/ч при отсутствии технической возможности подключения</t>
  </si>
  <si>
    <t>Информация о предложении об установлении тарифов на питьевую воду (питьевое водоснабжение)</t>
  </si>
  <si>
    <t>не известна</t>
  </si>
  <si>
    <t>Отборный пар, 7-13 кг/см2</t>
  </si>
  <si>
    <t>Мазут</t>
  </si>
  <si>
    <t>Запрос котировок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</si>
  <si>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</si>
  <si>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от 101 мм до 150 мм включительно</t>
  </si>
  <si>
    <t>Белгородская область</t>
  </si>
  <si>
    <t>май</t>
  </si>
  <si>
    <t>НДС общий
/kind_of_NDS_tariff/</t>
  </si>
  <si>
    <t>НДС
/kind_of_NDS_tariff/</t>
  </si>
  <si>
    <t>Вид тарифа на передачу тепловой энергии /kind_of_tariff_unit/</t>
  </si>
  <si>
    <t>производство (некомбинированная выработка)+передача</t>
  </si>
  <si>
    <t>прочие</t>
  </si>
  <si>
    <t>701 мм и выше</t>
  </si>
  <si>
    <t>Отборный пар, &gt; 13 кг/см2</t>
  </si>
  <si>
    <t>Дизельное топливо</t>
  </si>
  <si>
    <t>Единственный поставщик</t>
  </si>
  <si>
    <t>Тариф на подключение (технологическое присоединение) к централизованной системе холодного водоснабжения</t>
  </si>
  <si>
    <t>от 151 мм до 200 мм включительно</t>
  </si>
  <si>
    <t>Брянская область</t>
  </si>
  <si>
    <t>июнь</t>
  </si>
  <si>
    <t>тариф указан с НДС для плательщиков НДС</t>
  </si>
  <si>
    <t>тариф для организаций не являющихся плательщиками НДС</t>
  </si>
  <si>
    <t>руб./Гкал/ч/мес</t>
  </si>
  <si>
    <t>производство (некомбинированная выработка)+сбыт</t>
  </si>
  <si>
    <t>Острый и редуцированный пар</t>
  </si>
  <si>
    <t>Дрова</t>
  </si>
  <si>
    <t>Иное</t>
  </si>
  <si>
    <t>от 201 мм до 250 мм включительно</t>
  </si>
  <si>
    <t>Владимирская область</t>
  </si>
  <si>
    <t>июль</t>
  </si>
  <si>
    <t>тариф указан без НДС для плательщиков НДС</t>
  </si>
  <si>
    <t>тариф не утверждался</t>
  </si>
  <si>
    <t>руб./Гкал</t>
  </si>
  <si>
    <t>производство (некомбинированная выработка)</t>
  </si>
  <si>
    <t>Электроэнергия</t>
  </si>
  <si>
    <t>от 250  мм и более</t>
  </si>
  <si>
    <t>Волгоградская область</t>
  </si>
  <si>
    <t>август</t>
  </si>
  <si>
    <t>Прочее</t>
  </si>
  <si>
    <t>Вологодская область</t>
  </si>
  <si>
    <t>сентябрь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</si>
  <si>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</si>
  <si>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Воронежская область</t>
  </si>
  <si>
    <t>октябрь</t>
  </si>
  <si>
    <t>Информация о предложении об установлении платы за подключение к централизованной системе холодного водоснабжения</t>
  </si>
  <si>
    <t>г.Байконур</t>
  </si>
  <si>
    <t>ноябрь</t>
  </si>
  <si>
    <t>НДС общий люди
/kind_of_NDS_tariff_people/</t>
  </si>
  <si>
    <t>НДС
/kind_of_NDS_tariff_people/</t>
  </si>
  <si>
    <t>Горячая вода в системе централизованного теплоснабжения на отопление</t>
  </si>
  <si>
    <t>г. Москва</t>
  </si>
  <si>
    <t>декабрь</t>
  </si>
  <si>
    <t>тариф с НДС организаций-плательщиков НДС</t>
  </si>
  <si>
    <t>тариф организаций не являющихся плательщиками НДС</t>
  </si>
  <si>
    <t>г.Санкт-Петербург</t>
  </si>
  <si>
    <t>Вид деятельности /kind_of_activity/</t>
  </si>
  <si>
    <t>г.Севастополь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</si>
  <si>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</si>
  <si>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Еврейская автономная область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</si>
  <si>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</si>
  <si>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Забайкальский край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</si>
  <si>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</si>
  <si>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Ивановская область</t>
  </si>
  <si>
    <t>17</t>
  </si>
  <si>
    <t>производство теплоносителя</t>
  </si>
  <si>
    <t>Иркутская область</t>
  </si>
  <si>
    <t>18</t>
  </si>
  <si>
    <t>передача тепловой энергии и теплоносителя</t>
  </si>
  <si>
    <t>Кабардино-Балкарская республика</t>
  </si>
  <si>
    <t>19</t>
  </si>
  <si>
    <t>сбыт тепловой энергии и теплоносителя</t>
  </si>
  <si>
    <t>Калининградская область</t>
  </si>
  <si>
    <t>20</t>
  </si>
  <si>
    <t>подключение к системе теплоснабжения</t>
  </si>
  <si>
    <t>Калужская область</t>
  </si>
  <si>
    <t>поддержание резервной тепловой мощности при отсутствии потребления тепловой энергии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</si>
  <si>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</si>
  <si>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</si>
  <si>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</si>
  <si>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</si>
  <si>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</si>
  <si>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Текущая дата</t>
  </si>
  <si>
    <t>Красноярский край</t>
  </si>
  <si>
    <t>Организация</t>
  </si>
  <si>
    <t>30.04.2019 14:39:30</t>
  </si>
  <si>
    <t>Курганская область</t>
  </si>
  <si>
    <t>Курская область</t>
  </si>
  <si>
    <t>Ленинградская область</t>
  </si>
  <si>
    <t>Виды деятельности</t>
  </si>
  <si>
    <t>https://appsrv.regportal-tariff.ru/procwsxls/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</si>
  <si>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</si>
  <si>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</si>
  <si>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</si>
  <si>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</si>
  <si>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</si>
  <si>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</si>
  <si>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</si>
  <si>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</si>
  <si>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</si>
  <si>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</si>
  <si>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</si>
  <si>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</si>
  <si>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</si>
  <si>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</si>
  <si>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</si>
  <si>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</si>
  <si>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</si>
  <si>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</si>
  <si>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</si>
  <si>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</si>
  <si>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</si>
  <si>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</si>
  <si>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</si>
  <si>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</si>
  <si>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</si>
  <si>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</si>
  <si>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</si>
  <si>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</si>
  <si>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</si>
  <si>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</si>
  <si>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</si>
  <si>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</si>
  <si>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</si>
  <si>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</si>
  <si>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</si>
  <si>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</si>
  <si>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</si>
  <si>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</si>
  <si>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</si>
  <si>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</si>
  <si>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</si>
  <si>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</si>
  <si>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</si>
  <si>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</si>
  <si>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</si>
  <si>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</si>
  <si>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</si>
  <si>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</si>
  <si>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</si>
  <si>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</si>
  <si>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</si>
  <si>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</si>
  <si>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</si>
  <si>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</si>
  <si>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</si>
  <si>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et_Comm</t>
  </si>
  <si>
    <t>et_List02(_1,_2,_3)</t>
  </si>
  <si>
    <t>Добавить ЦС ХВС для дифференциации</t>
  </si>
  <si>
    <t>Добавить территорию для дифференциации</t>
  </si>
  <si>
    <t>et_List06(_1,_2,_3)</t>
  </si>
  <si>
    <t>Величина установленного тарифа</t>
  </si>
  <si>
    <t>Срок действия цены (тарифа) на тепловую энергию (мощность)</t>
  </si>
  <si>
    <t>Одноставочный тариф, руб/Гкал</t>
  </si>
  <si>
    <t>ставка за тепловую  энергию, руб/Гкал</t>
  </si>
  <si>
    <t>ставка за содержание тепловой мощности, тыс.руб./Гкал/ч/мес</t>
  </si>
  <si>
    <t>1.1.1</t>
  </si>
  <si>
    <t xml:space="preserve">Наименование системы теплоснабжения </t>
  </si>
  <si>
    <t>1.1.1.1</t>
  </si>
  <si>
    <t xml:space="preserve">Источник тепловой энергии  </t>
  </si>
  <si>
    <t>1.1.1.1.1.1</t>
  </si>
  <si>
    <t>Добавить поставщика</t>
  </si>
  <si>
    <t>Добавить вид теплоносителя (параметры теплоносителя)</t>
  </si>
  <si>
    <t>Добавить источник тепловой энергии</t>
  </si>
  <si>
    <t>Добавить наименование системы теплоснабжения</t>
  </si>
  <si>
    <t>1.1.1.1.1</t>
  </si>
  <si>
    <t>Схема подключения теплопотребляющей установки к коллектору источника тепловой энергии</t>
  </si>
  <si>
    <t>Добавить схему подключения</t>
  </si>
  <si>
    <t>Добавить условия прокладки сетей</t>
  </si>
  <si>
    <t>Добавить протяженность водопроводной сети</t>
  </si>
  <si>
    <t>et_List04</t>
  </si>
  <si>
    <t>et_List07</t>
  </si>
  <si>
    <t>et_List06</t>
  </si>
  <si>
    <t>et_List08</t>
  </si>
  <si>
    <t>et_List09</t>
  </si>
  <si>
    <t>Компонент на теплоноситель, руб./куб.м</t>
  </si>
  <si>
    <t>Добавить поставщика теплоносителя</t>
  </si>
  <si>
    <t>Компонент на тепловую энергию, руб./Гкал</t>
  </si>
  <si>
    <t>Добавить поставщика тепловой энергии</t>
  </si>
  <si>
    <t>et_List09_1</t>
  </si>
  <si>
    <t>et_List09_2</t>
  </si>
  <si>
    <t>et_List09_3</t>
  </si>
  <si>
    <t>et_List10</t>
  </si>
  <si>
    <t>et_List01_01</t>
  </si>
  <si>
    <t>et_List01_02</t>
  </si>
  <si>
    <t>et_List00_01</t>
  </si>
  <si>
    <t>et_List00_02</t>
  </si>
  <si>
    <t>et_List00_03</t>
  </si>
  <si>
    <t>Юридический адрес</t>
  </si>
  <si>
    <t>(код) номер телефона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</si>
  <si>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</si>
  <si>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</si>
  <si>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</si>
  <si>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</si>
  <si>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et_List03</t>
  </si>
  <si>
    <t>et_List12_p4  _p6</t>
  </si>
  <si>
    <t>et_List12_p2</t>
  </si>
  <si>
    <t>et_List12_p5</t>
  </si>
  <si>
    <t>et_List12_p3_per</t>
  </si>
  <si>
    <t>et_List12_p2_per</t>
  </si>
  <si>
    <t>et_List12_p5_per</t>
  </si>
  <si>
    <t>et_List12_p6  _p4_per _p7_per</t>
  </si>
  <si>
    <t>et_List15</t>
  </si>
  <si>
    <t>et_List12_inv_pr</t>
  </si>
  <si>
    <t>et_List19</t>
  </si>
  <si>
    <t>et_List20</t>
  </si>
  <si>
    <t>et_List21_1</t>
  </si>
  <si>
    <t>Добавить показатель</t>
  </si>
  <si>
    <t>et_List21_2</t>
  </si>
  <si>
    <t>et_List17</t>
  </si>
  <si>
    <t>et_List18_T20</t>
  </si>
  <si>
    <t>et_List18_T21</t>
  </si>
  <si>
    <t>TAR+MO+STC+GRP+T</t>
  </si>
  <si>
    <t>check_List12_p2_tar_numb</t>
  </si>
  <si>
    <t>tariff</t>
  </si>
  <si>
    <t>date</t>
  </si>
  <si>
    <t>check_List12_p3_tar_numb</t>
  </si>
  <si>
    <t>check_List12_p4_tar_numb</t>
  </si>
  <si>
    <t>check_List12_p5_tar_numb</t>
  </si>
  <si>
    <t>check_List12_p6_tar_numb</t>
  </si>
  <si>
    <t>check_List12_p7_tar_numb</t>
  </si>
  <si>
    <t>et_List18_T22</t>
  </si>
  <si>
    <t>Информация о расчетных тарифах на теплоноситель, поставляемый теплоснабжающими организациями потребителям, другим теплоснабжающим организациям</t>
  </si>
  <si>
    <t>Срок действия тарифов</t>
  </si>
  <si>
    <t>date_start</t>
  </si>
  <si>
    <t>date_end</t>
  </si>
  <si>
    <t>Величина тарифов</t>
  </si>
  <si>
    <t>Вид теплоносителя</t>
  </si>
  <si>
    <t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t>
  </si>
  <si>
    <t>Одноставочный, руб./куб. м</t>
  </si>
  <si>
    <t>Тариф на теплоноситель, поставляемый потребителям</t>
  </si>
  <si>
    <t>система налогообложения</t>
  </si>
  <si>
    <t>MO+STC+ITE+GRP</t>
  </si>
  <si>
    <t>et_List18_T23</t>
  </si>
  <si>
    <t>Информация о расчетных тарифах на услуги по передаче тепловой энергии, теплоносителя</t>
  </si>
  <si>
    <t>Теплоноситель</t>
  </si>
  <si>
    <t>Отборный пар давлением:</t>
  </si>
  <si>
    <t>Одноставочный</t>
  </si>
  <si>
    <t>Двухставочный без НДС</t>
  </si>
  <si>
    <t>ставка за тепловую энергию, руб./Гкал</t>
  </si>
  <si>
    <t>ставка за содержание тепловой мощности, тыс. руб./Гкал/ч в мес.</t>
  </si>
  <si>
    <t>Двухставочный с НДС</t>
  </si>
  <si>
    <t>система теплоснабжения или муниципальное образование</t>
  </si>
  <si>
    <t>et_List18_T24</t>
  </si>
  <si>
    <t>Информация о расчетной плате за услуги по поддержанию резервной тепловой мощности при отсутствии потребления тепловой энергии</t>
  </si>
  <si>
    <t>Срок действия платы</t>
  </si>
  <si>
    <t>Величина платы (тыс. руб./Гкал/час в мес.)</t>
  </si>
  <si>
    <t>et_List18_T25</t>
  </si>
  <si>
    <t>Величина платы за подключение (технологическое присоединение), тыс. руб./Гкал/ч (руб.) с НДС)</t>
  </si>
  <si>
    <t>Информация о расчетной плате за подключение (технологическое присоединение) к системе теплоснабжения</t>
  </si>
  <si>
    <t>Величина платы (тыс. руб./Гкал/ч)</t>
  </si>
  <si>
    <t>Тип прокладки тепловых сетей</t>
  </si>
  <si>
    <t>Диаметр тепловых сетей</t>
  </si>
  <si>
    <t>Величина платы за подключение (технологическое присоединение), тыс. руб./Гкал/ч (руб.) (без НДС)</t>
  </si>
  <si>
    <t>et_List18_T26</t>
  </si>
  <si>
    <t>Информация о расчетном тарифе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</si>
  <si>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Компонент на теплоноситель (руб./куб. м)</t>
  </si>
  <si>
    <t>Компонент на тепловую энергию</t>
  </si>
  <si>
    <t>Двухставочный</t>
  </si>
  <si>
    <t>Ставка за мощность, тыс. руб./Гкал/час в мес.</t>
  </si>
  <si>
    <t>Ставка за тепловую энергию, руб./Гкал</t>
  </si>
  <si>
    <t>et_List01_0</t>
  </si>
  <si>
    <t>et_List01_1</t>
  </si>
  <si>
    <t>et_List01_2</t>
  </si>
  <si>
    <t>ID</t>
  </si>
  <si>
    <t>LINK_NAME</t>
  </si>
  <si>
    <t>https://regportal-tariff.ru/disclo/get_file?p_guid=????????-????-????-????-????????????</t>
  </si>
  <si>
    <t>ALL</t>
  </si>
  <si>
    <t>Форма</t>
  </si>
  <si>
    <t>Листы</t>
  </si>
  <si>
    <t>ID_TARIFF_NAME</t>
  </si>
  <si>
    <t>TARIFF_NAME</t>
  </si>
  <si>
    <t>VED_NAME</t>
  </si>
  <si>
    <t>Холодное водоснабжение, в т.ч. подвоз воды</t>
  </si>
  <si>
    <t>Подключение (технологическое присоединение) к централизованной системе водоснабжения</t>
  </si>
  <si>
    <t>Расчетные листы</t>
  </si>
  <si>
    <t>Скрытые листы</t>
  </si>
  <si>
    <t>Instruction</t>
  </si>
  <si>
    <t>TEHSHEET</t>
  </si>
  <si>
    <t>modUpdTemplLogger</t>
  </si>
  <si>
    <t>TSH_et_union_hor</t>
  </si>
  <si>
    <t>List00</t>
  </si>
  <si>
    <t>REESTR_LINK</t>
  </si>
  <si>
    <t>List02</t>
  </si>
  <si>
    <t>REESTR_DS</t>
  </si>
  <si>
    <t>List01</t>
  </si>
  <si>
    <t>modHTTP</t>
  </si>
  <si>
    <t>List06_1</t>
  </si>
  <si>
    <t>modList15</t>
  </si>
  <si>
    <t>List06_4</t>
  </si>
  <si>
    <t>modList12</t>
  </si>
  <si>
    <t>List06_2</t>
  </si>
  <si>
    <t>modSheetMain</t>
  </si>
  <si>
    <t>List06_3</t>
  </si>
  <si>
    <t>REESTR_VT</t>
  </si>
  <si>
    <t>List06_9</t>
  </si>
  <si>
    <t>modList16</t>
  </si>
  <si>
    <t>List06_10</t>
  </si>
  <si>
    <t>REESTR_VED</t>
  </si>
  <si>
    <t>List12</t>
  </si>
  <si>
    <t>modfrmReestrObj</t>
  </si>
  <si>
    <t>List15</t>
  </si>
  <si>
    <t>AllSheetsInThisWorkbook</t>
  </si>
  <si>
    <t>List17</t>
  </si>
  <si>
    <t>TSH_et_union_vert</t>
  </si>
  <si>
    <t>List18</t>
  </si>
  <si>
    <t>modInstruction</t>
  </si>
  <si>
    <t>List03</t>
  </si>
  <si>
    <t>modInfo</t>
  </si>
  <si>
    <t>List07</t>
  </si>
  <si>
    <t>modRegion</t>
  </si>
  <si>
    <t>ListComm</t>
  </si>
  <si>
    <t>modReestr</t>
  </si>
  <si>
    <t>ListCheck</t>
  </si>
  <si>
    <t>modPForms</t>
  </si>
  <si>
    <t>modfrmReestr</t>
  </si>
  <si>
    <t>modUpdTemplMain</t>
  </si>
  <si>
    <t>TSH_REESTR_ORG</t>
  </si>
  <si>
    <t>modClassifierValidate</t>
  </si>
  <si>
    <t>modProv</t>
  </si>
  <si>
    <t>modHyp</t>
  </si>
  <si>
    <t>modServiceModule</t>
  </si>
  <si>
    <t>modList00</t>
  </si>
  <si>
    <t>modList01</t>
  </si>
  <si>
    <t>modList02</t>
  </si>
  <si>
    <t>modList03</t>
  </si>
  <si>
    <t>modList04</t>
  </si>
  <si>
    <t>modList11</t>
  </si>
  <si>
    <t>modfrmDateChoose</t>
  </si>
  <si>
    <t>modComm</t>
  </si>
  <si>
    <t>modThisWorkbook</t>
  </si>
  <si>
    <t>TSH_REESTR_MO</t>
  </si>
  <si>
    <t>modfrmReestrMR</t>
  </si>
  <si>
    <t>modfrmCheckUpdates</t>
  </si>
  <si>
    <t>modList05</t>
  </si>
  <si>
    <t>modList07</t>
  </si>
  <si>
    <t>Титульный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</si>
  <si>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</si>
  <si>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</si>
  <si>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</si>
  <si>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Шаблон заполняется раздельно по каждому виду тарифа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</si>
  <si>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</si>
  <si>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</si>
  <si>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</si>
  <si>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Если выбрано значение «Да» - в шаблоне будет сформирован лист «Ссылки на публикации» для уведомления органа регулирования о публикации информации на сайте организации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</si>
  <si>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ошибка, исправленный шаблон необходимо отправить с типом отчета «Корректировка ранее раскрытой информации». 
</t>
  </si>
  <si>
    <t>Укажите является ли данное юридическое лицо подразделением(филиалом) другой организации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</si>
  <si>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</si>
  <si>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</si>
  <si>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</si>
  <si>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Список МО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</si>
  <si>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</si>
  <si>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</si>
  <si>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Признак дифференциации тарифа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</si>
  <si>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</si>
  <si>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Стандарты</t>
  </si>
  <si>
    <t>В качестве примечания Вы можете указать единицу измерения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</si>
  <si>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</si>
  <si>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Перечень тарифов</t>
  </si>
  <si>
    <t>Поле заполняется для случаев, когда требуется дополнительно дифференцировать наименование тарифа на питьевую воду (питьевое водоснабжение), либо указать детализированное наименование тарифа.</t>
  </si>
  <si>
    <t>Укажите «Да» в поле «Да/Нет», если дифференциация используется. В поле «Описание» укажите название территории или любое другое описание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</si>
  <si>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</si>
  <si>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</si>
  <si>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</si>
  <si>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</si>
  <si>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</si>
  <si>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</si>
  <si>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</si>
  <si>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№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</si>
  <si>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</si>
  <si>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</si>
  <si>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</si>
  <si>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</si>
  <si>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</si>
  <si>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</si>
  <si>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</si>
  <si>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</si>
  <si>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2622</t>
  </si>
  <si>
    <t>31283668</t>
  </si>
  <si>
    <t>"НПХ "Кореновское" - филиал ФГБНУ "НЦЗ имени П.П. Лукьяненко"</t>
  </si>
  <si>
    <t>2311014916</t>
  </si>
  <si>
    <t>237343001</t>
  </si>
  <si>
    <t>28-12-2018 00:00:00</t>
  </si>
  <si>
    <t>VS</t>
  </si>
  <si>
    <t>26468813</t>
  </si>
  <si>
    <t>«Новобейсугское» МУМП ЖКХ</t>
  </si>
  <si>
    <t>2328015805</t>
  </si>
  <si>
    <t>232801001</t>
  </si>
  <si>
    <t>27-12-2005 00:00:00</t>
  </si>
  <si>
    <t>26471642</t>
  </si>
  <si>
    <t>АО "Агрообъединение "Кубань"</t>
  </si>
  <si>
    <t>2356045713</t>
  </si>
  <si>
    <t>235601001</t>
  </si>
  <si>
    <t>30477549</t>
  </si>
  <si>
    <t>АО "Адлеркурорт"</t>
  </si>
  <si>
    <t>2317010611</t>
  </si>
  <si>
    <t>231701001</t>
  </si>
  <si>
    <t>26473799</t>
  </si>
  <si>
    <t>АО "База отдыха "Энергетик"</t>
  </si>
  <si>
    <t>2355016847</t>
  </si>
  <si>
    <t>235501001</t>
  </si>
  <si>
    <t>10-11-2003 00:00:00</t>
  </si>
  <si>
    <t>26471627</t>
  </si>
  <si>
    <t>АО "Водопровод"</t>
  </si>
  <si>
    <t>2356047502</t>
  </si>
  <si>
    <t>26471263</t>
  </si>
  <si>
    <t>АО "КЗ "Восход"</t>
  </si>
  <si>
    <t>2343011851</t>
  </si>
  <si>
    <t>234301001</t>
  </si>
  <si>
    <t>06-11-2002 00:00:00</t>
  </si>
  <si>
    <t>26355031</t>
  </si>
  <si>
    <t>АО "КНПЗ-КЭН"</t>
  </si>
  <si>
    <t>2309021440</t>
  </si>
  <si>
    <t>230901001</t>
  </si>
  <si>
    <t>01-10-2002 00:00:00</t>
  </si>
  <si>
    <t>26355062</t>
  </si>
  <si>
    <t>АО "Международный аэропорт "Краснодар"</t>
  </si>
  <si>
    <t>2312126429</t>
  </si>
  <si>
    <t>231201001</t>
  </si>
  <si>
    <t>03-04-2006 00:00:00</t>
  </si>
  <si>
    <t>26528286</t>
  </si>
  <si>
    <t>АО "Мясокомбинат "Тихорецкий"</t>
  </si>
  <si>
    <t>2321003688</t>
  </si>
  <si>
    <t>232101001</t>
  </si>
  <si>
    <t>23-06-2010 00:00:00</t>
  </si>
  <si>
    <t>26471366</t>
  </si>
  <si>
    <t>АО "Новопластуновское"</t>
  </si>
  <si>
    <t>2346000311</t>
  </si>
  <si>
    <t>234601001</t>
  </si>
  <si>
    <t>16-03-2007 00:00:00</t>
  </si>
  <si>
    <t>31020948</t>
  </si>
  <si>
    <t>АО "Объединение"</t>
  </si>
  <si>
    <t>2309145245</t>
  </si>
  <si>
    <t>01-11-2017 00:00:00</t>
  </si>
  <si>
    <t>31280800</t>
  </si>
  <si>
    <t>АО "Племенной форелеводческий завод "Адлер"</t>
  </si>
  <si>
    <t>2367006890</t>
  </si>
  <si>
    <t>236701001</t>
  </si>
  <si>
    <t>14-01-2019 00:00:00</t>
  </si>
  <si>
    <t>26471320</t>
  </si>
  <si>
    <t>АО "Ровненский элеватор"</t>
  </si>
  <si>
    <t>2344007569</t>
  </si>
  <si>
    <t>234401001</t>
  </si>
  <si>
    <t>04-11-2002 00:00:00</t>
  </si>
  <si>
    <t>26355155</t>
  </si>
  <si>
    <t>АО "Сахарный завод "Свобода"</t>
  </si>
  <si>
    <t>2356030749</t>
  </si>
  <si>
    <t>26473304</t>
  </si>
  <si>
    <t>АО "Содружество 92"</t>
  </si>
  <si>
    <t>2330015915</t>
  </si>
  <si>
    <t>233001001</t>
  </si>
  <si>
    <t>26375481</t>
  </si>
  <si>
    <t>АО "Ульяновсккурорт"</t>
  </si>
  <si>
    <t>7325007322</t>
  </si>
  <si>
    <t>732101001</t>
  </si>
  <si>
    <t>26318587</t>
  </si>
  <si>
    <t>АО "Успенский сахарник"</t>
  </si>
  <si>
    <t>2357005329</t>
  </si>
  <si>
    <t>235701001</t>
  </si>
  <si>
    <t>26472903</t>
  </si>
  <si>
    <t>АО "Черномортранснефть" ПК "Шесхарис"</t>
  </si>
  <si>
    <t>2315072242</t>
  </si>
  <si>
    <t>230750001</t>
  </si>
  <si>
    <t>28827616</t>
  </si>
  <si>
    <t>АО «АТЭК»</t>
  </si>
  <si>
    <t>2312054894</t>
  </si>
  <si>
    <t>230750010</t>
  </si>
  <si>
    <t>04-10-2002 00:00:00</t>
  </si>
  <si>
    <t>26468197</t>
  </si>
  <si>
    <t>АО «Анапа Водоканал»</t>
  </si>
  <si>
    <t>2301078639</t>
  </si>
  <si>
    <t>230101001</t>
  </si>
  <si>
    <t>21-12-2011 00:00:00</t>
  </si>
  <si>
    <t>26468785</t>
  </si>
  <si>
    <t>АО фирма "Агрокомплекс"</t>
  </si>
  <si>
    <t>2328000083</t>
  </si>
  <si>
    <t>14-10-2002 00:00:00</t>
  </si>
  <si>
    <t>26473547</t>
  </si>
  <si>
    <t>Ахтарское МУП ЖКХ</t>
  </si>
  <si>
    <t>2347012905</t>
  </si>
  <si>
    <t>234701001</t>
  </si>
  <si>
    <t>02-04-2007 00:00:00</t>
  </si>
  <si>
    <t>30946461</t>
  </si>
  <si>
    <t>Бейсугское НВХ филиал ФГБУ "Главрыбвод"</t>
  </si>
  <si>
    <t>7708044880</t>
  </si>
  <si>
    <t>236943001</t>
  </si>
  <si>
    <t>28-08-2017 00:00:00</t>
  </si>
  <si>
    <t>26468795</t>
  </si>
  <si>
    <t>Бейсужекское ММУП ЖКХ</t>
  </si>
  <si>
    <t>2328016005</t>
  </si>
  <si>
    <t>26355104</t>
  </si>
  <si>
    <t>Брюховецкий филиал ЗАО «СК «Ленинградский»</t>
  </si>
  <si>
    <t>2341015890</t>
  </si>
  <si>
    <t>232743001</t>
  </si>
  <si>
    <t>17-10-2012 00:00:00</t>
  </si>
  <si>
    <t>26468801</t>
  </si>
  <si>
    <t>Бузиновское  МУМП ЖКХ</t>
  </si>
  <si>
    <t>2328015900</t>
  </si>
  <si>
    <t>27590945</t>
  </si>
  <si>
    <t>Вагонный участок Адлер - структурное подразделение Северо-Кавказского филиала АО "Федеральная пассажирская компания"</t>
  </si>
  <si>
    <t>7708709686</t>
  </si>
  <si>
    <t>231745001</t>
  </si>
  <si>
    <t>26468558</t>
  </si>
  <si>
    <t>ГБУЗ "СПБ № 7"</t>
  </si>
  <si>
    <t>2311038748</t>
  </si>
  <si>
    <t>28-01-2003 00:00:00</t>
  </si>
  <si>
    <t>28495031</t>
  </si>
  <si>
    <t>27-03-2014 00:00:00</t>
  </si>
  <si>
    <t>28878204</t>
  </si>
  <si>
    <t>231101002</t>
  </si>
  <si>
    <t>29-01-2015 00:00:00</t>
  </si>
  <si>
    <t>26537654</t>
  </si>
  <si>
    <t>ГУП КК СВВУК "Курганинский групповой водопровод"</t>
  </si>
  <si>
    <t>2339015370</t>
  </si>
  <si>
    <t>230201001</t>
  </si>
  <si>
    <t>26468683</t>
  </si>
  <si>
    <t>ЗАО "Абинсктрактороцентр"</t>
  </si>
  <si>
    <t>2323000604</t>
  </si>
  <si>
    <t>232301001</t>
  </si>
  <si>
    <t>09-09-2011 00:00:00</t>
  </si>
  <si>
    <t>26355084</t>
  </si>
  <si>
    <t>ЗАО "Абрау-Дюрсо"</t>
  </si>
  <si>
    <t>2315092440</t>
  </si>
  <si>
    <t>231501001</t>
  </si>
  <si>
    <t>26471440</t>
  </si>
  <si>
    <t>ЗАО "Агрофирма "Дружба"</t>
  </si>
  <si>
    <t>2351009486</t>
  </si>
  <si>
    <t>235101001</t>
  </si>
  <si>
    <t>26471434</t>
  </si>
  <si>
    <t>ЗАО "Алексеетенгинское"</t>
  </si>
  <si>
    <t>2351005587</t>
  </si>
  <si>
    <t>26760812</t>
  </si>
  <si>
    <t>ЗАО "Дионис М"</t>
  </si>
  <si>
    <t>2301046852</t>
  </si>
  <si>
    <t>30-01-2003 00:00:00</t>
  </si>
  <si>
    <t>26355124</t>
  </si>
  <si>
    <t>ЗАО "КМКК"</t>
  </si>
  <si>
    <t>2335013799</t>
  </si>
  <si>
    <t>26355142</t>
  </si>
  <si>
    <t>ЗАО "Марьинское"</t>
  </si>
  <si>
    <t>2351004520</t>
  </si>
  <si>
    <t>28460243</t>
  </si>
  <si>
    <t>ЗАО "Новоросцемремонт"</t>
  </si>
  <si>
    <t>2315004429</t>
  </si>
  <si>
    <t>14-01-2014 00:00:00</t>
  </si>
  <si>
    <t>26472875</t>
  </si>
  <si>
    <t>ЗАО "Пансионат "Джанхот"</t>
  </si>
  <si>
    <t>2304006760</t>
  </si>
  <si>
    <t>230401001</t>
  </si>
  <si>
    <t>26319774</t>
  </si>
  <si>
    <t>ЗАО "Пансионат "Шепси"</t>
  </si>
  <si>
    <t>2355005066</t>
  </si>
  <si>
    <t>28-08-2002 00:00:00</t>
  </si>
  <si>
    <t>26473348</t>
  </si>
  <si>
    <t>ЗАО "Полтавские консервы"</t>
  </si>
  <si>
    <t>2336017877</t>
  </si>
  <si>
    <t>233601001</t>
  </si>
  <si>
    <t>26470955</t>
  </si>
  <si>
    <t>ЗАО "Родник Кавказа"</t>
  </si>
  <si>
    <t>2338009649</t>
  </si>
  <si>
    <t>233801001</t>
  </si>
  <si>
    <t>26355148</t>
  </si>
  <si>
    <t>ЗАО "Сахарный комбинат "Тихорецкий"</t>
  </si>
  <si>
    <t>2354009290</t>
  </si>
  <si>
    <t>235401001</t>
  </si>
  <si>
    <t>15-09-2008 00:00:00</t>
  </si>
  <si>
    <t>26468645</t>
  </si>
  <si>
    <t>ЗАО "Седин-Энерго"</t>
  </si>
  <si>
    <t>2309067519</t>
  </si>
  <si>
    <t>20-07-2002 00:00:00</t>
  </si>
  <si>
    <t>26355143</t>
  </si>
  <si>
    <t>ЗАО "Тбилисский сахарный завод"</t>
  </si>
  <si>
    <t>2351007672</t>
  </si>
  <si>
    <t>30362905</t>
  </si>
  <si>
    <t>ЗАО "Швейная фабрика "Славянская"</t>
  </si>
  <si>
    <t>2349031692</t>
  </si>
  <si>
    <t>234901001</t>
  </si>
  <si>
    <t>02-06-2009 00:00:00</t>
  </si>
  <si>
    <t>26471253</t>
  </si>
  <si>
    <t>ЗАО КСП "Хуторок"</t>
  </si>
  <si>
    <t>2343012990</t>
  </si>
  <si>
    <t>08-11-2002 00:00:00</t>
  </si>
  <si>
    <t>26471268</t>
  </si>
  <si>
    <t>ЗАО имени Мичурина</t>
  </si>
  <si>
    <t>2343013168</t>
  </si>
  <si>
    <t>07-11-0002 00:00:00</t>
  </si>
  <si>
    <t>30859246</t>
  </si>
  <si>
    <t>ИП Быстрова Е.В.</t>
  </si>
  <si>
    <t>010500364387</t>
  </si>
  <si>
    <t>отсутствует</t>
  </si>
  <si>
    <t>05-06-2006 00:00:00</t>
  </si>
  <si>
    <t>28084316</t>
  </si>
  <si>
    <t>ИП Карапетян Л.К.</t>
  </si>
  <si>
    <t>231122656389</t>
  </si>
  <si>
    <t>18-05-2012 00:00:00</t>
  </si>
  <si>
    <t>28979484</t>
  </si>
  <si>
    <t>ИП Суманц С.Э.</t>
  </si>
  <si>
    <t>231001843031</t>
  </si>
  <si>
    <t>22-06-2015 00:00:00</t>
  </si>
  <si>
    <t>28493941</t>
  </si>
  <si>
    <t>ИП Толстых А.С.</t>
  </si>
  <si>
    <t>230906355938</t>
  </si>
  <si>
    <t>06-02-2006 00:00:00</t>
  </si>
  <si>
    <t>26468807</t>
  </si>
  <si>
    <t>Ирклиевское МУМП ЖКХ</t>
  </si>
  <si>
    <t>2328017369</t>
  </si>
  <si>
    <t>18-09-2006 00:00:00</t>
  </si>
  <si>
    <t>26473021</t>
  </si>
  <si>
    <t>Кавказский завод ЖБШ филиал ОАО "БЭТ"</t>
  </si>
  <si>
    <t>7708669867</t>
  </si>
  <si>
    <t>232902001</t>
  </si>
  <si>
    <t>26468809</t>
  </si>
  <si>
    <t>Крупское МП "ЖКХ"</t>
  </si>
  <si>
    <t>2328016100</t>
  </si>
  <si>
    <t>26470953</t>
  </si>
  <si>
    <t>Крыловское МУП "Водоканал"</t>
  </si>
  <si>
    <t>2338010877</t>
  </si>
  <si>
    <t>31291339</t>
  </si>
  <si>
    <t>МБУ "Альянс"</t>
  </si>
  <si>
    <t>2373015571</t>
  </si>
  <si>
    <t>237301001</t>
  </si>
  <si>
    <t>13-11-2018 00:00:00</t>
  </si>
  <si>
    <t>28829155</t>
  </si>
  <si>
    <t>МБУ "Батуринский исток"</t>
  </si>
  <si>
    <t>2327013266</t>
  </si>
  <si>
    <t>232701001</t>
  </si>
  <si>
    <t>21-01-2014 00:00:00</t>
  </si>
  <si>
    <t>28980747</t>
  </si>
  <si>
    <t>МБУ "Возрождение"</t>
  </si>
  <si>
    <t>2356048249</t>
  </si>
  <si>
    <t>06-07-2015 00:00:00</t>
  </si>
  <si>
    <t>28286747</t>
  </si>
  <si>
    <t>МБУ "Восхождение"</t>
  </si>
  <si>
    <t>2356048175</t>
  </si>
  <si>
    <t>21-10-2013 00:00:00</t>
  </si>
  <si>
    <t>28144159</t>
  </si>
  <si>
    <t>МБУ "Голубицкая ПЭС"</t>
  </si>
  <si>
    <t>2352045737</t>
  </si>
  <si>
    <t>235201001</t>
  </si>
  <si>
    <t>21-01-2013 00:00:00</t>
  </si>
  <si>
    <t>30913267</t>
  </si>
  <si>
    <t>МБУ "Город"</t>
  </si>
  <si>
    <t>2356045992</t>
  </si>
  <si>
    <t>26-04-2017 00:00:00</t>
  </si>
  <si>
    <t>26769945</t>
  </si>
  <si>
    <t>МБУ "Исток"</t>
  </si>
  <si>
    <t>2327012248</t>
  </si>
  <si>
    <t>19-11-2010 00:00:00</t>
  </si>
  <si>
    <t>26823668</t>
  </si>
  <si>
    <t>МБУ "Коммунальник"</t>
  </si>
  <si>
    <t>2327012262</t>
  </si>
  <si>
    <t>22-11-2010 00:00:00</t>
  </si>
  <si>
    <t>28142549</t>
  </si>
  <si>
    <t>МБУ "Криница"</t>
  </si>
  <si>
    <t>2327012939</t>
  </si>
  <si>
    <t>18-12-2012 00:00:00</t>
  </si>
  <si>
    <t>28979699</t>
  </si>
  <si>
    <t>МБУ "Парк"</t>
  </si>
  <si>
    <t>2373007980</t>
  </si>
  <si>
    <t>30-06-2015 00:00:00</t>
  </si>
  <si>
    <t>26835302</t>
  </si>
  <si>
    <t>МБУ "Рассвет"</t>
  </si>
  <si>
    <t>2356048425</t>
  </si>
  <si>
    <t>26530820</t>
  </si>
  <si>
    <t>МБУ "Сервис - Новое Село"</t>
  </si>
  <si>
    <t>2327011533</t>
  </si>
  <si>
    <t>10-11-2008 00:00:00</t>
  </si>
  <si>
    <t>31096364</t>
  </si>
  <si>
    <t>МБУ "Станичник"</t>
  </si>
  <si>
    <t>2356047943</t>
  </si>
  <si>
    <t>01-09-2008 00:00:00</t>
  </si>
  <si>
    <t>28017769</t>
  </si>
  <si>
    <t>МБУ "Старт"</t>
  </si>
  <si>
    <t>2356048048</t>
  </si>
  <si>
    <t>28003787</t>
  </si>
  <si>
    <t>МБУЗ "Курганинская ЦРБ"</t>
  </si>
  <si>
    <t>2339006182</t>
  </si>
  <si>
    <t>233901001</t>
  </si>
  <si>
    <t>05-12-2012 00:00:00</t>
  </si>
  <si>
    <t>31002897</t>
  </si>
  <si>
    <t>МКП "Аквасервис"</t>
  </si>
  <si>
    <t>2377000304</t>
  </si>
  <si>
    <t>237701001</t>
  </si>
  <si>
    <t>10-10-2017 00:00:00</t>
  </si>
  <si>
    <t>26473529</t>
  </si>
  <si>
    <t>МКП "Горизонт"</t>
  </si>
  <si>
    <t>2346015999</t>
  </si>
  <si>
    <t>11-12-2008 00:00:00</t>
  </si>
  <si>
    <t>26473383</t>
  </si>
  <si>
    <t>МКП "Михайловское"</t>
  </si>
  <si>
    <t>2339015878</t>
  </si>
  <si>
    <t>18-01-2010 00:00:00</t>
  </si>
  <si>
    <t>26530647</t>
  </si>
  <si>
    <t>МКП "Новоалексеевское"</t>
  </si>
  <si>
    <t>2339018491</t>
  </si>
  <si>
    <t>25-06-2010 00:00:00</t>
  </si>
  <si>
    <t>31223116</t>
  </si>
  <si>
    <t>МКП "Партнер"</t>
  </si>
  <si>
    <t>2377000914</t>
  </si>
  <si>
    <t>23-03-2018 00:00:00</t>
  </si>
  <si>
    <t>26473397</t>
  </si>
  <si>
    <t>МКП "Темиргоевское"</t>
  </si>
  <si>
    <t>2339015780</t>
  </si>
  <si>
    <t>26473381</t>
  </si>
  <si>
    <t>МКП "Услуга"</t>
  </si>
  <si>
    <t>2339015691</t>
  </si>
  <si>
    <t>30814132</t>
  </si>
  <si>
    <t>МКП "Услуга" Екатериновского сельского поселения Щербиновского района</t>
  </si>
  <si>
    <t>2361004208</t>
  </si>
  <si>
    <t>236101001</t>
  </si>
  <si>
    <t>28-01-2010 00:00:00</t>
  </si>
  <si>
    <t>31065850</t>
  </si>
  <si>
    <t>МКП ЖКХ "Старолеушковское сельское поселение"Павловского района</t>
  </si>
  <si>
    <t>2346016706</t>
  </si>
  <si>
    <t>01-02-2018 00:00:00</t>
  </si>
  <si>
    <t>30377609</t>
  </si>
  <si>
    <t>МКУ "АХЦ "Воронежский"</t>
  </si>
  <si>
    <t>2373008373</t>
  </si>
  <si>
    <t>01-12-2015 00:00:00</t>
  </si>
  <si>
    <t>26566036</t>
  </si>
  <si>
    <t>МКУ "Горькобалковское"</t>
  </si>
  <si>
    <t>2344014051</t>
  </si>
  <si>
    <t>10-02-2006 00:00:00</t>
  </si>
  <si>
    <t>26471322</t>
  </si>
  <si>
    <t>МКУ "Незамаевское"</t>
  </si>
  <si>
    <t>2344014005</t>
  </si>
  <si>
    <t>20-01-2006 00:00:00</t>
  </si>
  <si>
    <t>26471324</t>
  </si>
  <si>
    <t>МКУ "Новоивановское"</t>
  </si>
  <si>
    <t>2344013996</t>
  </si>
  <si>
    <t>26471310</t>
  </si>
  <si>
    <t>МКУ "Южное"</t>
  </si>
  <si>
    <t>2344013971</t>
  </si>
  <si>
    <t>16-01-2006 00:00:00</t>
  </si>
  <si>
    <t>26825665</t>
  </si>
  <si>
    <t>МКУП "Сельское хозяйство"</t>
  </si>
  <si>
    <t>2343018825</t>
  </si>
  <si>
    <t>24-01-2007 00:00:00</t>
  </si>
  <si>
    <t>26795664</t>
  </si>
  <si>
    <t>МООО "Мичуринское ЖКХ"</t>
  </si>
  <si>
    <t>2330040118</t>
  </si>
  <si>
    <t>26468848</t>
  </si>
  <si>
    <t>МООО "Пластуновское ЖКХ"</t>
  </si>
  <si>
    <t>2330035319</t>
  </si>
  <si>
    <t>26473008</t>
  </si>
  <si>
    <t>МП "Водоканал"</t>
  </si>
  <si>
    <t>2329018887</t>
  </si>
  <si>
    <t>232901001</t>
  </si>
  <si>
    <t>26470943</t>
  </si>
  <si>
    <t>МП "ЖКХ" Красноармейского района</t>
  </si>
  <si>
    <t>2336001098</t>
  </si>
  <si>
    <t>26473443</t>
  </si>
  <si>
    <t>МУ "Импульс"</t>
  </si>
  <si>
    <t>2344013989</t>
  </si>
  <si>
    <t>19-01-2006 00:00:00</t>
  </si>
  <si>
    <t>26471313</t>
  </si>
  <si>
    <t>МУ "Калниболотское"</t>
  </si>
  <si>
    <t>2344014020</t>
  </si>
  <si>
    <t>27-01-2007 00:00:00</t>
  </si>
  <si>
    <t>26647606</t>
  </si>
  <si>
    <t>МУ "Комсомолец"</t>
  </si>
  <si>
    <t>2361003532</t>
  </si>
  <si>
    <t>26471318</t>
  </si>
  <si>
    <t>МУ "Кубанское хозяйственное объединение"</t>
  </si>
  <si>
    <t>2344013964</t>
  </si>
  <si>
    <t>13-01-2006 00:00:00</t>
  </si>
  <si>
    <t>27991850</t>
  </si>
  <si>
    <t>МУ МП "Предгорье" ст. Упорной</t>
  </si>
  <si>
    <t>2374000017</t>
  </si>
  <si>
    <t>237401001</t>
  </si>
  <si>
    <t>06-11-2012 00:00:00</t>
  </si>
  <si>
    <t>28458494</t>
  </si>
  <si>
    <t>МУ МПКХ "Луч"</t>
  </si>
  <si>
    <t>2374000881</t>
  </si>
  <si>
    <t>01-01-2014 00:00:00</t>
  </si>
  <si>
    <t>26470983</t>
  </si>
  <si>
    <t>МУ МПКХ ст.Ахметовской</t>
  </si>
  <si>
    <t>2314019292</t>
  </si>
  <si>
    <t>231401001</t>
  </si>
  <si>
    <t>28815209</t>
  </si>
  <si>
    <t>МУ МПКХ ст.Владимирской</t>
  </si>
  <si>
    <t>2314019302</t>
  </si>
  <si>
    <t>07-07-2006 00:00:00</t>
  </si>
  <si>
    <t>26355073</t>
  </si>
  <si>
    <t>МУ МПКХ ст.Вознесенской</t>
  </si>
  <si>
    <t>2314019278</t>
  </si>
  <si>
    <t>26471081</t>
  </si>
  <si>
    <t>МУ МПКХ ст.Чамлыкской</t>
  </si>
  <si>
    <t>2314019285</t>
  </si>
  <si>
    <t>26470996</t>
  </si>
  <si>
    <t>МУ МПКХ х.Первая Синюха</t>
  </si>
  <si>
    <t>2314019493</t>
  </si>
  <si>
    <t>26471225</t>
  </si>
  <si>
    <t>МУКП "Жилкомхоз" Костромское"</t>
  </si>
  <si>
    <t>2342016705</t>
  </si>
  <si>
    <t>234201001</t>
  </si>
  <si>
    <t>09-08-2006 00:00:00</t>
  </si>
  <si>
    <t>26468805</t>
  </si>
  <si>
    <t>МУМП ЖКХ "Газырское"</t>
  </si>
  <si>
    <t>2328014600</t>
  </si>
  <si>
    <t>28137056</t>
  </si>
  <si>
    <t>МУМПКХ Каладжинского сельского поселения</t>
  </si>
  <si>
    <t>2314025722</t>
  </si>
  <si>
    <t>26355016</t>
  </si>
  <si>
    <t>МУП  "Ейские тепловые сети"</t>
  </si>
  <si>
    <t>2306009759</t>
  </si>
  <si>
    <t>230601001</t>
  </si>
  <si>
    <t>28951496</t>
  </si>
  <si>
    <t>МУП  "Федоровский водоканал"</t>
  </si>
  <si>
    <t>2323032500</t>
  </si>
  <si>
    <t>09-02-2015 00:00:00</t>
  </si>
  <si>
    <t>26471364</t>
  </si>
  <si>
    <t>МУП  ЖКХ "Новолеушковское"</t>
  </si>
  <si>
    <t>2346014900</t>
  </si>
  <si>
    <t>30-11-2006 00:00:00</t>
  </si>
  <si>
    <t>28951503</t>
  </si>
  <si>
    <t>МУП " ЖКХ Березанское"</t>
  </si>
  <si>
    <t>2362000559</t>
  </si>
  <si>
    <t>236201001</t>
  </si>
  <si>
    <t>15-01-2015 00:00:00</t>
  </si>
  <si>
    <t>30884848</t>
  </si>
  <si>
    <t>МУП "Батуринский исток"</t>
  </si>
  <si>
    <t>2327014407</t>
  </si>
  <si>
    <t>28-12-2016 00:00:00</t>
  </si>
  <si>
    <t>26468703</t>
  </si>
  <si>
    <t>МУП "Белоглинский водоканал"</t>
  </si>
  <si>
    <t>2326007647</t>
  </si>
  <si>
    <t>232601001</t>
  </si>
  <si>
    <t>26-09-2005 00:00:00</t>
  </si>
  <si>
    <t>26471220</t>
  </si>
  <si>
    <t>МУП "Бесленеевское"</t>
  </si>
  <si>
    <t>2342016455</t>
  </si>
  <si>
    <t>21-04-2006 00:00:00</t>
  </si>
  <si>
    <t>28543804</t>
  </si>
  <si>
    <t>МУП "Благоустройство"</t>
  </si>
  <si>
    <t>2334020232</t>
  </si>
  <si>
    <t>233401001</t>
  </si>
  <si>
    <t>07-05-2014 00:00:00</t>
  </si>
  <si>
    <t>30431947</t>
  </si>
  <si>
    <t>2343009549</t>
  </si>
  <si>
    <t>11-01-2016 00:00:00</t>
  </si>
  <si>
    <t>30920028</t>
  </si>
  <si>
    <t>МУП "Благоустройство-Услуга"</t>
  </si>
  <si>
    <t>2339014345</t>
  </si>
  <si>
    <t>09-06-2017 00:00:00</t>
  </si>
  <si>
    <t>26470967</t>
  </si>
  <si>
    <t>МУП "Варениковское коммунальное хозяйство"</t>
  </si>
  <si>
    <t>2337032846</t>
  </si>
  <si>
    <t>233701001</t>
  </si>
  <si>
    <t>26760633</t>
  </si>
  <si>
    <t>МУП "Варнавинское"</t>
  </si>
  <si>
    <t>2323027035</t>
  </si>
  <si>
    <t>10-10-2007 00:00:00</t>
  </si>
  <si>
    <t>28535760</t>
  </si>
  <si>
    <t>МУП "Водоканал Тбилисского сельского поселения Тбилисского района"</t>
  </si>
  <si>
    <t>2364010231</t>
  </si>
  <si>
    <t>236401001</t>
  </si>
  <si>
    <t>23-06-2014 00:00:00</t>
  </si>
  <si>
    <t>28136324</t>
  </si>
  <si>
    <t>МУП "Водоканал города Новороссийска"</t>
  </si>
  <si>
    <t>2315178760</t>
  </si>
  <si>
    <t>26471374</t>
  </si>
  <si>
    <t>МУП "Водоканал"</t>
  </si>
  <si>
    <t>2347001036</t>
  </si>
  <si>
    <t>07-10-2002 00:00:00</t>
  </si>
  <si>
    <t>26470978</t>
  </si>
  <si>
    <t>МУП "Водоканал" города Лабинска</t>
  </si>
  <si>
    <t>2314019408</t>
  </si>
  <si>
    <t>28153653</t>
  </si>
  <si>
    <t>МУП "Водопроводные сети"</t>
  </si>
  <si>
    <t>2350012415</t>
  </si>
  <si>
    <t>235001001</t>
  </si>
  <si>
    <t>24-12-2012 00:00:00</t>
  </si>
  <si>
    <t>28455329</t>
  </si>
  <si>
    <t>МУП "Восточное"</t>
  </si>
  <si>
    <t>2346018044</t>
  </si>
  <si>
    <t>19-11-2013 00:00:00</t>
  </si>
  <si>
    <t>27183657</t>
  </si>
  <si>
    <t>МУП "Выселковские коммунальные системы"</t>
  </si>
  <si>
    <t>2328000573</t>
  </si>
  <si>
    <t>24-06-2011 00:00:00</t>
  </si>
  <si>
    <t>26468711</t>
  </si>
  <si>
    <t>МУП "Горводоканал"</t>
  </si>
  <si>
    <t>2303024332</t>
  </si>
  <si>
    <t>230301001</t>
  </si>
  <si>
    <t>26402694</t>
  </si>
  <si>
    <t>МУП "Горжилкомхоз"</t>
  </si>
  <si>
    <t>2339014867</t>
  </si>
  <si>
    <t>13-08-2009 00:00:00</t>
  </si>
  <si>
    <t>30944119</t>
  </si>
  <si>
    <t>МУП "Городское хозяйство"</t>
  </si>
  <si>
    <t>2353011145</t>
  </si>
  <si>
    <t>235301001</t>
  </si>
  <si>
    <t>23-10-2008 00:00:00</t>
  </si>
  <si>
    <t>28981442</t>
  </si>
  <si>
    <t>МУП "Дмитриевское"</t>
  </si>
  <si>
    <t>2364012158</t>
  </si>
  <si>
    <t>16-04-2015 00:00:00</t>
  </si>
  <si>
    <t>28487284</t>
  </si>
  <si>
    <t>МУП "Должанское"</t>
  </si>
  <si>
    <t>2361010917</t>
  </si>
  <si>
    <t>25-02-2014 00:00:00</t>
  </si>
  <si>
    <t>26471614</t>
  </si>
  <si>
    <t>МУП "Дружба"</t>
  </si>
  <si>
    <t>2357006611</t>
  </si>
  <si>
    <t>26468685</t>
  </si>
  <si>
    <t>МУП "ЖКХ "Холмское"</t>
  </si>
  <si>
    <t>2323000330</t>
  </si>
  <si>
    <t>30-12-2002 00:00:00</t>
  </si>
  <si>
    <t>30803692</t>
  </si>
  <si>
    <t>МУП "ЖКХ Алексее - Тенгинское"</t>
  </si>
  <si>
    <t>2364013514</t>
  </si>
  <si>
    <t>01-03-2016 00:00:00</t>
  </si>
  <si>
    <t>26355149</t>
  </si>
  <si>
    <t>МУП "ЖКХ Архангельского сельского поселения Тихорецкого района"</t>
  </si>
  <si>
    <t>2354009580</t>
  </si>
  <si>
    <t>30803686</t>
  </si>
  <si>
    <t>МУП "ЖКХ Марьинское"</t>
  </si>
  <si>
    <t>2364013458</t>
  </si>
  <si>
    <t>26-02-2016 00:00:00</t>
  </si>
  <si>
    <t>26473768</t>
  </si>
  <si>
    <t>МУП "ЖКХ Небугского сельского поселения"</t>
  </si>
  <si>
    <t>2365003131</t>
  </si>
  <si>
    <t>236501001</t>
  </si>
  <si>
    <t>26-05-2006 00:00:00</t>
  </si>
  <si>
    <t>28860886</t>
  </si>
  <si>
    <t>МУП "ЖКХ Новоплатнировское"</t>
  </si>
  <si>
    <t>2341016893</t>
  </si>
  <si>
    <t>234101001</t>
  </si>
  <si>
    <t>21-05-2014 00:00:00</t>
  </si>
  <si>
    <t>27892167</t>
  </si>
  <si>
    <t>МУП "ЖКХ Тбилисского сельского поселения Тбилисского района"</t>
  </si>
  <si>
    <t>2364007045</t>
  </si>
  <si>
    <t>27-07-2012 00:00:00</t>
  </si>
  <si>
    <t>26406417</t>
  </si>
  <si>
    <t>МУП "ЖКХ Терновского сельского поселения Тихорецкого района"</t>
  </si>
  <si>
    <t>2354009780</t>
  </si>
  <si>
    <t>13-10-2009 00:00:00</t>
  </si>
  <si>
    <t>30377855</t>
  </si>
  <si>
    <t>МУП "ЖКХ Тихорецкого района"</t>
  </si>
  <si>
    <t>2360008633</t>
  </si>
  <si>
    <t>236001001</t>
  </si>
  <si>
    <t>11-12-2015 00:00:00</t>
  </si>
  <si>
    <t>26355160</t>
  </si>
  <si>
    <t>МУП "ЖКХ г. Туапсе"</t>
  </si>
  <si>
    <t>2365001416</t>
  </si>
  <si>
    <t>21-03-2005 00:00:00</t>
  </si>
  <si>
    <t>26470929</t>
  </si>
  <si>
    <t>МУП "ЖКХ" Журавского поселения</t>
  </si>
  <si>
    <t>2335014760</t>
  </si>
  <si>
    <t>233501001</t>
  </si>
  <si>
    <t>26473342</t>
  </si>
  <si>
    <t>МУП "ЖКХ" Пролетарского сельского поселения</t>
  </si>
  <si>
    <t>2335014584</t>
  </si>
  <si>
    <t>26473344</t>
  </si>
  <si>
    <t>МУП "ЖКХ" Раздольненского сельского поселения</t>
  </si>
  <si>
    <t>2335014591</t>
  </si>
  <si>
    <t>26473346</t>
  </si>
  <si>
    <t>МУП "ЖКХ" Сергиевского сельского поселения</t>
  </si>
  <si>
    <t>2335014601</t>
  </si>
  <si>
    <t>26473664</t>
  </si>
  <si>
    <t>МУП "ЖКХ-Курчанское"</t>
  </si>
  <si>
    <t>2352033379</t>
  </si>
  <si>
    <t>14-01-2008 00:00:00</t>
  </si>
  <si>
    <t>28953464</t>
  </si>
  <si>
    <t>МУП "Западное ЖКХ"</t>
  </si>
  <si>
    <t>2341016131</t>
  </si>
  <si>
    <t>27-10-2011 00:00:00</t>
  </si>
  <si>
    <t>30851087</t>
  </si>
  <si>
    <t>МУП "Исток"</t>
  </si>
  <si>
    <t>2327013996</t>
  </si>
  <si>
    <t>20-10-2015 00:00:00</t>
  </si>
  <si>
    <t>30912373</t>
  </si>
  <si>
    <t>МУП "Казанское"</t>
  </si>
  <si>
    <t>2364015247</t>
  </si>
  <si>
    <t>04-05-2017 00:00:00</t>
  </si>
  <si>
    <t>30873875</t>
  </si>
  <si>
    <t>МУП "Коммунальник"</t>
  </si>
  <si>
    <t>2327014005</t>
  </si>
  <si>
    <t>28-10-2015 00:00:00</t>
  </si>
  <si>
    <t>28263633</t>
  </si>
  <si>
    <t>МУП "Коммунальные услуги"</t>
  </si>
  <si>
    <t>2350012486</t>
  </si>
  <si>
    <t>28-02-2013 00:00:00</t>
  </si>
  <si>
    <t>28817209</t>
  </si>
  <si>
    <t>МУП "Коммунальщик",  Сладковское сельское поселение Лабинский район</t>
  </si>
  <si>
    <t>2374980052</t>
  </si>
  <si>
    <t>26471601</t>
  </si>
  <si>
    <t>МУП "Кубанское"</t>
  </si>
  <si>
    <t>2357006717</t>
  </si>
  <si>
    <t>11-02-2008 00:00:00</t>
  </si>
  <si>
    <t>26470809</t>
  </si>
  <si>
    <t>МУП "Куйбышевское ЖКХ"</t>
  </si>
  <si>
    <t>2333011676</t>
  </si>
  <si>
    <t>233301001</t>
  </si>
  <si>
    <t>26473315</t>
  </si>
  <si>
    <t>МУП "Лосевское"</t>
  </si>
  <si>
    <t>2332017227</t>
  </si>
  <si>
    <t>233201001</t>
  </si>
  <si>
    <t>11-12-2006 00:00:00</t>
  </si>
  <si>
    <t>26471237</t>
  </si>
  <si>
    <t>МУП "Махошевское"</t>
  </si>
  <si>
    <t>2342016462</t>
  </si>
  <si>
    <t>26-04-2006 00:00:00</t>
  </si>
  <si>
    <t>28435983</t>
  </si>
  <si>
    <t>МУП "Мирское"</t>
  </si>
  <si>
    <t>2364007863</t>
  </si>
  <si>
    <t>04-12-2012 00:00:00</t>
  </si>
  <si>
    <t>26471193</t>
  </si>
  <si>
    <t>МУП "Мостводоканал"</t>
  </si>
  <si>
    <t>2342016399</t>
  </si>
  <si>
    <t>24-03-2006 00:00:00</t>
  </si>
  <si>
    <t>26475790</t>
  </si>
  <si>
    <t>МУП "Новодмитриевское ЖКХ"</t>
  </si>
  <si>
    <t>2348029330</t>
  </si>
  <si>
    <t>234801001</t>
  </si>
  <si>
    <t>13-04-2009 00:00:00</t>
  </si>
  <si>
    <t>26471258</t>
  </si>
  <si>
    <t>МУП "Новокубанский городской водоканал"</t>
  </si>
  <si>
    <t>2343015616</t>
  </si>
  <si>
    <t>31296655</t>
  </si>
  <si>
    <t>МУП "Новомихайловское ВКХ"</t>
  </si>
  <si>
    <t>2365027333</t>
  </si>
  <si>
    <t>31073938</t>
  </si>
  <si>
    <t>МУП "Новомихайловское благоустройство и архитектура"</t>
  </si>
  <si>
    <t>2365014172</t>
  </si>
  <si>
    <t>01-03-2018 00:00:00</t>
  </si>
  <si>
    <t>26530408</t>
  </si>
  <si>
    <t>МУП "Новый путь"</t>
  </si>
  <si>
    <t>2343019459</t>
  </si>
  <si>
    <t>05-02-2008 00:00:00</t>
  </si>
  <si>
    <t>26468697</t>
  </si>
  <si>
    <t>МУП "Ольгинское ЖКХ"</t>
  </si>
  <si>
    <t>2323024764</t>
  </si>
  <si>
    <t>19-12-2005 00:00:00</t>
  </si>
  <si>
    <t>26471610</t>
  </si>
  <si>
    <t>МУП "Параллель"</t>
  </si>
  <si>
    <t>2357006587</t>
  </si>
  <si>
    <t>27115749</t>
  </si>
  <si>
    <t>МУП "Песчаное ЖКХ"</t>
  </si>
  <si>
    <t>2364001935</t>
  </si>
  <si>
    <t>12-09-2012 00:00:00</t>
  </si>
  <si>
    <t>27690149</t>
  </si>
  <si>
    <t>МУП "По благоустройству территории Ванновского сельского поселения Тбилисского района"</t>
  </si>
  <si>
    <t>2351012295</t>
  </si>
  <si>
    <t>01-03-2012 00:00:00</t>
  </si>
  <si>
    <t>30803716</t>
  </si>
  <si>
    <t>МУП "По благоустройству территории Геймановского сельского поселения Тбилисского района"</t>
  </si>
  <si>
    <t>2364013440</t>
  </si>
  <si>
    <t>04-02-2016 00:00:00</t>
  </si>
  <si>
    <t>27115698</t>
  </si>
  <si>
    <t>МУП "По благоустройству территории Ловлинского сельского поселения"</t>
  </si>
  <si>
    <t>2351012062</t>
  </si>
  <si>
    <t>12-09-2011 00:00:00</t>
  </si>
  <si>
    <t>26760273</t>
  </si>
  <si>
    <t>МУП "По благоустройству территории Нововладимирского сельского поселения"</t>
  </si>
  <si>
    <t>2351011647</t>
  </si>
  <si>
    <t>02-02-2011 00:00:00</t>
  </si>
  <si>
    <t>26477065</t>
  </si>
  <si>
    <t>МУП "Поселенческий водопровод"</t>
  </si>
  <si>
    <t>2360002180</t>
  </si>
  <si>
    <t>30395497</t>
  </si>
  <si>
    <t>МУП "Привольное"</t>
  </si>
  <si>
    <t>2364012662</t>
  </si>
  <si>
    <t>01-01-2016 00:00:00</t>
  </si>
  <si>
    <t>26471200</t>
  </si>
  <si>
    <t>МУП "Псебайводоканал"</t>
  </si>
  <si>
    <t>2342016423</t>
  </si>
  <si>
    <t>30-03-2006 00:00:00</t>
  </si>
  <si>
    <t>27581124</t>
  </si>
  <si>
    <t>МУП "Райводоканал"</t>
  </si>
  <si>
    <t>2365018106</t>
  </si>
  <si>
    <t>20-05-2011 00:00:00</t>
  </si>
  <si>
    <t>26532108</t>
  </si>
  <si>
    <t>МУП "Ресурс"</t>
  </si>
  <si>
    <t>2357006040</t>
  </si>
  <si>
    <t>19-08-2010 00:00:00</t>
  </si>
  <si>
    <t>26468834</t>
  </si>
  <si>
    <t>МУП "Родник"</t>
  </si>
  <si>
    <t>2330016852</t>
  </si>
  <si>
    <t>26468858</t>
  </si>
  <si>
    <t>МУП "Родное подворье"</t>
  </si>
  <si>
    <t>2330032780</t>
  </si>
  <si>
    <t>27678020</t>
  </si>
  <si>
    <t>МУП "Советское МКХ"</t>
  </si>
  <si>
    <t>2372001880</t>
  </si>
  <si>
    <t>237201001</t>
  </si>
  <si>
    <t>14-02-2012 00:00:00</t>
  </si>
  <si>
    <t>26473430</t>
  </si>
  <si>
    <t>МУП "Стимул"</t>
  </si>
  <si>
    <t>2343019385</t>
  </si>
  <si>
    <t>30-11-2007 00:00:00</t>
  </si>
  <si>
    <t>26473640</t>
  </si>
  <si>
    <t>МУП "ТУ ЖКХ"</t>
  </si>
  <si>
    <t>2352040305</t>
  </si>
  <si>
    <t>12-12-2006 00:00:00</t>
  </si>
  <si>
    <t>26468913</t>
  </si>
  <si>
    <t>МУП "Тепловодокомплекс Темижбекский"</t>
  </si>
  <si>
    <t>2332017202</t>
  </si>
  <si>
    <t>16-11-2006 00:00:00</t>
  </si>
  <si>
    <t>26473414</t>
  </si>
  <si>
    <t>МУП "Унароковское"</t>
  </si>
  <si>
    <t>2342018004</t>
  </si>
  <si>
    <t>09-10-2008 00:00:00</t>
  </si>
  <si>
    <t>26471618</t>
  </si>
  <si>
    <t>МУП "Уруп"</t>
  </si>
  <si>
    <t>2357006690</t>
  </si>
  <si>
    <t>28455403</t>
  </si>
  <si>
    <t>МУП "Успенский водоканал"</t>
  </si>
  <si>
    <t>2372006937</t>
  </si>
  <si>
    <t>02-10-2013 00:00:00</t>
  </si>
  <si>
    <t>26472870</t>
  </si>
  <si>
    <t>МУП "Успенское хозяйственное объединение"</t>
  </si>
  <si>
    <t>2326008400</t>
  </si>
  <si>
    <t>18-10-2007 00:00:00</t>
  </si>
  <si>
    <t>26473575</t>
  </si>
  <si>
    <t>МУП "Уют"</t>
  </si>
  <si>
    <t>2347013031</t>
  </si>
  <si>
    <t>26-06-2007 00:00:00</t>
  </si>
  <si>
    <t>26468705</t>
  </si>
  <si>
    <t>МУП "Центральное хозяйственное объединение"</t>
  </si>
  <si>
    <t>2326008175</t>
  </si>
  <si>
    <t>28-09-2006 00:00:00</t>
  </si>
  <si>
    <t>30855275</t>
  </si>
  <si>
    <t>МУП "Чепигинское"</t>
  </si>
  <si>
    <t>2327014340</t>
  </si>
  <si>
    <t>14-11-2016 00:00:00</t>
  </si>
  <si>
    <t>26468864</t>
  </si>
  <si>
    <t>МУП "ЮГ"</t>
  </si>
  <si>
    <t>2330022454</t>
  </si>
  <si>
    <t>26471244</t>
  </si>
  <si>
    <t>МУП "Ярославское"</t>
  </si>
  <si>
    <t>2342016416</t>
  </si>
  <si>
    <t>28133583</t>
  </si>
  <si>
    <t>МУП «Водоканал»</t>
  </si>
  <si>
    <t>2360006114</t>
  </si>
  <si>
    <t>12-12-2012 00:00:00</t>
  </si>
  <si>
    <t>26471231</t>
  </si>
  <si>
    <t>МУП «Водоканал» Краснокутского с/п</t>
  </si>
  <si>
    <t>2342016374</t>
  </si>
  <si>
    <t>21-03-2006 00:00:00</t>
  </si>
  <si>
    <t>28445741</t>
  </si>
  <si>
    <t>МУП «ЖКХ Бородинское»</t>
  </si>
  <si>
    <t>2347015670</t>
  </si>
  <si>
    <t>14-08-2013 00:00:00</t>
  </si>
  <si>
    <t>26468215</t>
  </si>
  <si>
    <t>МУП ВКХ "Водоканал"</t>
  </si>
  <si>
    <t>2311014031</t>
  </si>
  <si>
    <t>28-10-2002 00:00:00</t>
  </si>
  <si>
    <t>30395432</t>
  </si>
  <si>
    <t>МУП ЖКХ "Атаманское"</t>
  </si>
  <si>
    <t>2346017795</t>
  </si>
  <si>
    <t>26471203</t>
  </si>
  <si>
    <t>МУП ЖКХ "Беноковское"</t>
  </si>
  <si>
    <t>2342016670</t>
  </si>
  <si>
    <t>07-08-2006 00:00:00</t>
  </si>
  <si>
    <t>26473568</t>
  </si>
  <si>
    <t>МУП ЖКХ "Бриньковское"</t>
  </si>
  <si>
    <t>2347013296</t>
  </si>
  <si>
    <t>14-02-2008 00:00:00</t>
  </si>
  <si>
    <t>26471178</t>
  </si>
  <si>
    <t>МУП ЖКХ "Восточное"</t>
  </si>
  <si>
    <t>2341013973</t>
  </si>
  <si>
    <t>25-07-2007 00:00:00</t>
  </si>
  <si>
    <t>26468605</t>
  </si>
  <si>
    <t>МУП ЖКХ "Корсунское"</t>
  </si>
  <si>
    <t>2312091310</t>
  </si>
  <si>
    <t>20-12-2002 00:00:00</t>
  </si>
  <si>
    <t>28270526</t>
  </si>
  <si>
    <t>МУП ЖКХ "Незаймановский"</t>
  </si>
  <si>
    <t>2369001897</t>
  </si>
  <si>
    <t>236901001</t>
  </si>
  <si>
    <t>15-04-2013 00:00:00</t>
  </si>
  <si>
    <t>26473531</t>
  </si>
  <si>
    <t>МУП ЖКХ "Новопетровское сельское поселение"</t>
  </si>
  <si>
    <t>2346016079</t>
  </si>
  <si>
    <t>13-05-2009 00:00:00</t>
  </si>
  <si>
    <t>28953169</t>
  </si>
  <si>
    <t>МУП ЖКХ "Образцовое"</t>
  </si>
  <si>
    <t>2341013557</t>
  </si>
  <si>
    <t>26473570</t>
  </si>
  <si>
    <t>МУП ЖКХ "Ольгинское"</t>
  </si>
  <si>
    <t>2347012870</t>
  </si>
  <si>
    <t>18-03-2007 00:00:00</t>
  </si>
  <si>
    <t>26471240</t>
  </si>
  <si>
    <t>МУП ЖКХ "Переправненское"</t>
  </si>
  <si>
    <t>2342016695</t>
  </si>
  <si>
    <t>08-08-2006 00:00:00</t>
  </si>
  <si>
    <t>28446089</t>
  </si>
  <si>
    <t>МУП ЖКХ "Поселковое"</t>
  </si>
  <si>
    <t>2369002347</t>
  </si>
  <si>
    <t>03-10-2013 00:00:00</t>
  </si>
  <si>
    <t>26473572</t>
  </si>
  <si>
    <t>МУП ЖКХ "Приазовское"</t>
  </si>
  <si>
    <t>2347012951</t>
  </si>
  <si>
    <t>27-04-2007 00:00:00</t>
  </si>
  <si>
    <t>26473537</t>
  </si>
  <si>
    <t>МУП ЖКХ "Северное"</t>
  </si>
  <si>
    <t>2346015950</t>
  </si>
  <si>
    <t>08-12-2008 00:00:00</t>
  </si>
  <si>
    <t>26471370</t>
  </si>
  <si>
    <t>МУП ЖКХ "Среднечелбасское сельское поселение"</t>
  </si>
  <si>
    <t>2346015533</t>
  </si>
  <si>
    <t>26-12-2007 00:00:00</t>
  </si>
  <si>
    <t>26473336</t>
  </si>
  <si>
    <t>МУП ЖКХ "Станица"</t>
  </si>
  <si>
    <t>2335065067</t>
  </si>
  <si>
    <t>28829908</t>
  </si>
  <si>
    <t>МУП ЖКХ "Универсал плюс"</t>
  </si>
  <si>
    <t>2369003044</t>
  </si>
  <si>
    <t>09-07-2014 00:00:00</t>
  </si>
  <si>
    <t>28038493</t>
  </si>
  <si>
    <t>МУП ЖКХ «Кубанец»</t>
  </si>
  <si>
    <t>2369001270</t>
  </si>
  <si>
    <t>09-06-2012 00:00:00</t>
  </si>
  <si>
    <t>26468852</t>
  </si>
  <si>
    <t>МУП ЖКХ Нововеличковское</t>
  </si>
  <si>
    <t>2330034763</t>
  </si>
  <si>
    <t>26406092</t>
  </si>
  <si>
    <t>МУП ЖКХ Павловского сельского поселения Павловского района</t>
  </si>
  <si>
    <t>2346001210</t>
  </si>
  <si>
    <t>22-11-2001 00:00:00</t>
  </si>
  <si>
    <t>26470888</t>
  </si>
  <si>
    <t>МУП Кореновского городского поселения "ЖКХ"</t>
  </si>
  <si>
    <t>2335013397</t>
  </si>
  <si>
    <t>26528220</t>
  </si>
  <si>
    <t>МУП МО Курганинский район "Курганинсктеплоэнерго"</t>
  </si>
  <si>
    <t>2339017924</t>
  </si>
  <si>
    <t>15-06-2013 00:00:00</t>
  </si>
  <si>
    <t>28142566</t>
  </si>
  <si>
    <t>МУП МО Староминский район  "Служба водоснабжения"</t>
  </si>
  <si>
    <t>2350012430</t>
  </si>
  <si>
    <t>25-12-2012 00:00:00</t>
  </si>
  <si>
    <t>26473559</t>
  </si>
  <si>
    <t>МУП НП «Водоканал»</t>
  </si>
  <si>
    <t>2347013024</t>
  </si>
  <si>
    <t>14-06-2007 00:00:00</t>
  </si>
  <si>
    <t>26473338</t>
  </si>
  <si>
    <t>МУП Новоберезанского сельского поселения Кореновского района "ЖКХ"</t>
  </si>
  <si>
    <t>2335014619</t>
  </si>
  <si>
    <t>26470850</t>
  </si>
  <si>
    <t>МУП Новоминского сельского поселения "Благоустройство"</t>
  </si>
  <si>
    <t>2334020225</t>
  </si>
  <si>
    <t>28511968</t>
  </si>
  <si>
    <t>МУП Новоясенского сельского поселения Староминского района "Коммунальные услуги"</t>
  </si>
  <si>
    <t>2350012662</t>
  </si>
  <si>
    <t>31-10-2013 00:00:00</t>
  </si>
  <si>
    <t>26473340</t>
  </si>
  <si>
    <t>МУП Платнировский "Универсал"</t>
  </si>
  <si>
    <t>2335014626</t>
  </si>
  <si>
    <t>31193574</t>
  </si>
  <si>
    <t>МУП РСП БР "Рязанское"</t>
  </si>
  <si>
    <t>2368010842</t>
  </si>
  <si>
    <t>236801001</t>
  </si>
  <si>
    <t>11-09-2018 00:00:00</t>
  </si>
  <si>
    <t>26473579</t>
  </si>
  <si>
    <t>МУП СП "Благоустройство"</t>
  </si>
  <si>
    <t>2347012888</t>
  </si>
  <si>
    <t>26355118</t>
  </si>
  <si>
    <t>МУП ТВК "Кавказский"</t>
  </si>
  <si>
    <t>2332017210</t>
  </si>
  <si>
    <t>17-11-2006 00:00:00</t>
  </si>
  <si>
    <t>26471516</t>
  </si>
  <si>
    <t>МУП ТГП ТР "Водоканал"</t>
  </si>
  <si>
    <t>2321003007</t>
  </si>
  <si>
    <t>14-01-2010 00:00:00</t>
  </si>
  <si>
    <t>30371584</t>
  </si>
  <si>
    <t>МУП Челбасского сельского поселения Каневского района "Родник"</t>
  </si>
  <si>
    <t>2334025689</t>
  </si>
  <si>
    <t>01-11-2015 00:00:00</t>
  </si>
  <si>
    <t>28817197</t>
  </si>
  <si>
    <t>МУП ШСП ТР "ДорБлагоустройство"</t>
  </si>
  <si>
    <t>2365019237</t>
  </si>
  <si>
    <t>28446276</t>
  </si>
  <si>
    <t>МУП г. Горячий Ключ "Водоканал"</t>
  </si>
  <si>
    <t>2305028371</t>
  </si>
  <si>
    <t>230501001</t>
  </si>
  <si>
    <t>30849293</t>
  </si>
  <si>
    <t>МУП г.Сочи "Водоканал"</t>
  </si>
  <si>
    <t>2320242443</t>
  </si>
  <si>
    <t>232001001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</si>
  <si>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</si>
  <si>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</si>
  <si>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</si>
  <si>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26355051</t>
  </si>
  <si>
    <t>МУП совхоз "Прогресс"</t>
  </si>
  <si>
    <t>2311030611</t>
  </si>
  <si>
    <t>10-01-2003 00:00:00</t>
  </si>
  <si>
    <t>26468687</t>
  </si>
  <si>
    <t>МУП"ЖКХ"Мингрельское"</t>
  </si>
  <si>
    <t>2323024500</t>
  </si>
  <si>
    <t>18-11-2005 00:00:00</t>
  </si>
  <si>
    <t>26471176</t>
  </si>
  <si>
    <t>МУПЖКХ "Коммунальщик"</t>
  </si>
  <si>
    <t>2341014624</t>
  </si>
  <si>
    <t>01-08-2008 00:00:00</t>
  </si>
  <si>
    <t>28860779</t>
  </si>
  <si>
    <t>МУПЖКХ "Октябрьский"</t>
  </si>
  <si>
    <t>2341016886</t>
  </si>
  <si>
    <t>14-05-2014 00:00:00</t>
  </si>
  <si>
    <t>26355129</t>
  </si>
  <si>
    <t>МУПЖКХ "Первомайское", Ленинградский район</t>
  </si>
  <si>
    <t>2341013229</t>
  </si>
  <si>
    <t>12-07-2006 00:00:00</t>
  </si>
  <si>
    <t>30478735</t>
  </si>
  <si>
    <t>МХО ООО "Крюковский водозабор"</t>
  </si>
  <si>
    <t>2348037363</t>
  </si>
  <si>
    <t>10-03-2015 00:00:00</t>
  </si>
  <si>
    <t>30891119</t>
  </si>
  <si>
    <t>Муниципальное казенное предприятие "Прометей"</t>
  </si>
  <si>
    <t>2339023950</t>
  </si>
  <si>
    <t>21-10-2016 00:00:00</t>
  </si>
  <si>
    <t>26468820</t>
  </si>
  <si>
    <t>Новомалороссийское МУМП ЖКХ</t>
  </si>
  <si>
    <t>2328014400</t>
  </si>
  <si>
    <t>26470807</t>
  </si>
  <si>
    <t>Новониколаевское МУП "Гарант-Сервис"</t>
  </si>
  <si>
    <t>2333011725</t>
  </si>
  <si>
    <t>26470833</t>
  </si>
  <si>
    <t>ОАО "Агрофирма- племзавод "Победа"</t>
  </si>
  <si>
    <t>2334001455</t>
  </si>
  <si>
    <t>26468677</t>
  </si>
  <si>
    <t>ОАО "ВОДОКАНАЛ"</t>
  </si>
  <si>
    <t>2323026257</t>
  </si>
  <si>
    <t>07-12-2006 00:00:00</t>
  </si>
  <si>
    <t>26355135</t>
  </si>
  <si>
    <t>ОАО "Викор"</t>
  </si>
  <si>
    <t>2344001775</t>
  </si>
  <si>
    <t>21-08-2002 00:00:00</t>
  </si>
  <si>
    <t>26468699</t>
  </si>
  <si>
    <t>ОАО "Водоканал Апшеронского района"</t>
  </si>
  <si>
    <t>2325019287</t>
  </si>
  <si>
    <t>232501001</t>
  </si>
  <si>
    <t>06-09-2012 00:00:00</t>
  </si>
  <si>
    <t>26470827</t>
  </si>
  <si>
    <t>ОАО "Водопровод"</t>
  </si>
  <si>
    <t>2334021204</t>
  </si>
  <si>
    <t>26992539</t>
  </si>
  <si>
    <t>ОАО "Гиркубс"</t>
  </si>
  <si>
    <t>2329005119</t>
  </si>
  <si>
    <t>26470868</t>
  </si>
  <si>
    <t>ОАО "ЖКУ"</t>
  </si>
  <si>
    <t>2334021236</t>
  </si>
  <si>
    <t>26471189</t>
  </si>
  <si>
    <t>ОАО "Заветы Ильича"</t>
  </si>
  <si>
    <t>2341011704</t>
  </si>
  <si>
    <t>07-12-2004 00:00:00</t>
  </si>
  <si>
    <t>26355145</t>
  </si>
  <si>
    <t>ОАО "Изумруд"</t>
  </si>
  <si>
    <t>2353002711</t>
  </si>
  <si>
    <t>11-10-2000 00:00:00</t>
  </si>
  <si>
    <t>26532020</t>
  </si>
  <si>
    <t>ОАО "Краснодарское" по искусственному осеменению сельскохозяйственных животных</t>
  </si>
  <si>
    <t>2311096482</t>
  </si>
  <si>
    <t>19-02-2007 00:00:00</t>
  </si>
  <si>
    <t>28447273</t>
  </si>
  <si>
    <t>ОАО "МЖК "Краснодарский"</t>
  </si>
  <si>
    <t>2310043294</t>
  </si>
  <si>
    <t>231001001</t>
  </si>
  <si>
    <t>17-07-2002 00:00:00</t>
  </si>
  <si>
    <t>26470925</t>
  </si>
  <si>
    <t>ОАО "МОК "Братковский"</t>
  </si>
  <si>
    <t>2335012072</t>
  </si>
  <si>
    <t>26473353</t>
  </si>
  <si>
    <t>ОАО "Полтавский комбинат хлебопродуктов"</t>
  </si>
  <si>
    <t>2336004878</t>
  </si>
  <si>
    <t>26760696</t>
  </si>
  <si>
    <t>ОАО "Рассвет"</t>
  </si>
  <si>
    <t>2352031188</t>
  </si>
  <si>
    <t>18-10-1999 00:00:00</t>
  </si>
  <si>
    <t>26355128</t>
  </si>
  <si>
    <t>ОАО "СЗЛ"</t>
  </si>
  <si>
    <t>2341006687</t>
  </si>
  <si>
    <t>12-09-2002 00:00:00</t>
  </si>
  <si>
    <t>26471483</t>
  </si>
  <si>
    <t>ОАО Кондитерский комбинат "Кубань"</t>
  </si>
  <si>
    <t>2353005631</t>
  </si>
  <si>
    <t>04-11-1992 00:00:00</t>
  </si>
  <si>
    <t>28869724</t>
  </si>
  <si>
    <t>ООО  "Водоканал района"</t>
  </si>
  <si>
    <t>2360007510</t>
  </si>
  <si>
    <t>14-01-2015 00:00:00</t>
  </si>
  <si>
    <t>26471360</t>
  </si>
  <si>
    <t>ООО "Агрокомплекс Павловский"</t>
  </si>
  <si>
    <t>2346000304</t>
  </si>
  <si>
    <t>28435972</t>
  </si>
  <si>
    <t>ООО "Агроснаб-1"</t>
  </si>
  <si>
    <t>2303028200</t>
  </si>
  <si>
    <t>28877485</t>
  </si>
  <si>
    <t>ООО "Азовский водоканал"</t>
  </si>
  <si>
    <t>2348036056</t>
  </si>
  <si>
    <t>17-03-2014 00:00:00</t>
  </si>
  <si>
    <t>26473704</t>
  </si>
  <si>
    <t>ООО "Ани"</t>
  </si>
  <si>
    <t>2354008018</t>
  </si>
  <si>
    <t>26551826</t>
  </si>
  <si>
    <t>ООО "Афипский НПЗ"</t>
  </si>
  <si>
    <t>7704214548</t>
  </si>
  <si>
    <t>12-02-2003 00:00:00</t>
  </si>
  <si>
    <t>26468737</t>
  </si>
  <si>
    <t>ООО "Брюховецкое водопроводное хозяйство"</t>
  </si>
  <si>
    <t>2327009679</t>
  </si>
  <si>
    <t>31225151</t>
  </si>
  <si>
    <t>ООО "ВВК"</t>
  </si>
  <si>
    <t>2309152852</t>
  </si>
  <si>
    <t>28-10-2016 00:00:00</t>
  </si>
  <si>
    <t>31080021</t>
  </si>
  <si>
    <t>ООО "ВСВ -Водоканал"</t>
  </si>
  <si>
    <t>2311158509</t>
  </si>
  <si>
    <t>10-04-2018 00:00:00</t>
  </si>
  <si>
    <t>28427074</t>
  </si>
  <si>
    <t>ООО "ВиК Рязанское"</t>
  </si>
  <si>
    <t>2368004687</t>
  </si>
  <si>
    <t>31-05-2013 00:00:00</t>
  </si>
  <si>
    <t>31254823</t>
  </si>
  <si>
    <t>ООО "Вишневый сад"</t>
  </si>
  <si>
    <t>2311180198</t>
  </si>
  <si>
    <t>02-10-2014 00:00:00</t>
  </si>
  <si>
    <t>26472965</t>
  </si>
  <si>
    <t>ООО "Вода и канализация"</t>
  </si>
  <si>
    <t>2318032696</t>
  </si>
  <si>
    <t>231801001</t>
  </si>
  <si>
    <t>30920779</t>
  </si>
  <si>
    <t>ООО "Водоканал Крымск"</t>
  </si>
  <si>
    <t>2337034674</t>
  </si>
  <si>
    <t>05-05-2016 00:00:00</t>
  </si>
  <si>
    <t>30796117</t>
  </si>
  <si>
    <t>ООО "Водоканал"</t>
  </si>
  <si>
    <t>2310120238</t>
  </si>
  <si>
    <t>19-12-2006 00:00:00</t>
  </si>
  <si>
    <t>26468900</t>
  </si>
  <si>
    <t>2313022180</t>
  </si>
  <si>
    <t>231301001</t>
  </si>
  <si>
    <t>11-05-2007 00:00:00</t>
  </si>
  <si>
    <t>26470803</t>
  </si>
  <si>
    <t>2333011443</t>
  </si>
  <si>
    <t>27991628</t>
  </si>
  <si>
    <t>2373001280</t>
  </si>
  <si>
    <t>02-11-2012 00:00:00</t>
  </si>
  <si>
    <t>30843148</t>
  </si>
  <si>
    <t>ООО "Водолей"</t>
  </si>
  <si>
    <t>2311160410</t>
  </si>
  <si>
    <t>17-07-2013 00:00:00</t>
  </si>
  <si>
    <t>30803500</t>
  </si>
  <si>
    <t>ООО "Водопровод"</t>
  </si>
  <si>
    <t>2303026121</t>
  </si>
  <si>
    <t>15-11-2010 00:00:00</t>
  </si>
  <si>
    <t>27322903</t>
  </si>
  <si>
    <t>ООО "Водосервис"</t>
  </si>
  <si>
    <t>2343021761</t>
  </si>
  <si>
    <t>26468713</t>
  </si>
  <si>
    <t>ООО "Водоснабжение и канализация"</t>
  </si>
  <si>
    <t>2303025583</t>
  </si>
  <si>
    <t>26471512</t>
  </si>
  <si>
    <t>ООО "Водоснабжение"</t>
  </si>
  <si>
    <t>2353023951</t>
  </si>
  <si>
    <t>21-08-2007 00:00:00</t>
  </si>
  <si>
    <t>28033417</t>
  </si>
  <si>
    <t>ООО "Водсервис"</t>
  </si>
  <si>
    <t>2332017636</t>
  </si>
  <si>
    <t>12-12-2007 00:00:00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</si>
  <si>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</si>
  <si>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</si>
  <si>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</si>
  <si>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</si>
  <si>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26538151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</si>
  <si>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</si>
  <si>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</si>
  <si>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</si>
  <si>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26576140</t>
  </si>
  <si>
    <t>ООО "Газпром трансгаз Сургут"</t>
  </si>
  <si>
    <t>8617002073</t>
  </si>
  <si>
    <t>997250001</t>
  </si>
  <si>
    <t>26473407</t>
  </si>
  <si>
    <t>ООО "Гидроснаб"</t>
  </si>
  <si>
    <t>2314021252</t>
  </si>
  <si>
    <t>30939758</t>
  </si>
  <si>
    <t>ООО "Гирей-Сахар"</t>
  </si>
  <si>
    <t>2364009860</t>
  </si>
  <si>
    <t>01-07-2017 00:00:00</t>
  </si>
  <si>
    <t>31237467</t>
  </si>
  <si>
    <t>ООО "Дельта"</t>
  </si>
  <si>
    <t>2308082850</t>
  </si>
  <si>
    <t>230801001</t>
  </si>
  <si>
    <t>06-02-2002 00:00:00</t>
  </si>
  <si>
    <t>26652839</t>
  </si>
  <si>
    <t>ООО "Детский лечебно-оздоровительный комплекс "Детство"</t>
  </si>
  <si>
    <t>2318022144</t>
  </si>
  <si>
    <t>27674858</t>
  </si>
  <si>
    <t>ООО "ЕйскВодоканал"</t>
  </si>
  <si>
    <t>2361007449</t>
  </si>
  <si>
    <t>26530394</t>
  </si>
  <si>
    <t>ООО "Жилводсервис"</t>
  </si>
  <si>
    <t>2303025706</t>
  </si>
  <si>
    <t>28446121</t>
  </si>
  <si>
    <t>ООО "Жилкомплекс"</t>
  </si>
  <si>
    <t>2370002969</t>
  </si>
  <si>
    <t>237001001</t>
  </si>
  <si>
    <t>25-09-2013 00:00:00</t>
  </si>
  <si>
    <t>26473609</t>
  </si>
  <si>
    <t>ООО "Жилкомуслуги"</t>
  </si>
  <si>
    <t>2349025610</t>
  </si>
  <si>
    <t>12-07-2005 00:00:00</t>
  </si>
  <si>
    <t>28446156</t>
  </si>
  <si>
    <t>ООО "Жилкомфорт"</t>
  </si>
  <si>
    <t>2370002951</t>
  </si>
  <si>
    <t>30371634</t>
  </si>
  <si>
    <t>ООО "Заря"</t>
  </si>
  <si>
    <t>2310167860</t>
  </si>
  <si>
    <t>12-02-2013 00:00:00</t>
  </si>
  <si>
    <t>27755953</t>
  </si>
  <si>
    <t>ООО "ИВ-консалтинг"</t>
  </si>
  <si>
    <t>2340019323</t>
  </si>
  <si>
    <t>234001001</t>
  </si>
  <si>
    <t>28500597</t>
  </si>
  <si>
    <t>ООО "Ильский водоканал"</t>
  </si>
  <si>
    <t>2348027284</t>
  </si>
  <si>
    <t>17-12-2013 00:00:00</t>
  </si>
  <si>
    <t>26319818</t>
  </si>
  <si>
    <t>ООО "ККЗБ"</t>
  </si>
  <si>
    <t>2311178167</t>
  </si>
  <si>
    <t>19-08-2014 00:00:00</t>
  </si>
  <si>
    <t>28467298</t>
  </si>
  <si>
    <t>ООО "Калининский водоканал"</t>
  </si>
  <si>
    <t>2311162294</t>
  </si>
  <si>
    <t>04-09-2013 00:00:00</t>
  </si>
  <si>
    <t>26468525</t>
  </si>
  <si>
    <t>ООО "Коммунальная энерго-сервисная компания"</t>
  </si>
  <si>
    <t>2308101615</t>
  </si>
  <si>
    <t>13-09-2004 00:00:00</t>
  </si>
  <si>
    <t>26475696</t>
  </si>
  <si>
    <t>ООО "Коммунальник"</t>
  </si>
  <si>
    <t>2353246210</t>
  </si>
  <si>
    <t>20-06-2008 00:00:00</t>
  </si>
  <si>
    <t>26562364</t>
  </si>
  <si>
    <t>2373008060</t>
  </si>
  <si>
    <t>26471295</t>
  </si>
  <si>
    <t>ООО "Коммунальщик"</t>
  </si>
  <si>
    <t>2343017973</t>
  </si>
  <si>
    <t>23-12-2005 00:00:00</t>
  </si>
  <si>
    <t>28822349</t>
  </si>
  <si>
    <t>2361011886</t>
  </si>
  <si>
    <t>01-10-2014 00:00:00</t>
  </si>
  <si>
    <t>26470860</t>
  </si>
  <si>
    <t>ООО "Консервное предприятие  Русское поле - Албаши"</t>
  </si>
  <si>
    <t>2334018297</t>
  </si>
  <si>
    <t>26319792</t>
  </si>
  <si>
    <t>ООО "Краснодар Водоканал"</t>
  </si>
  <si>
    <t>2308111927</t>
  </si>
  <si>
    <t>01-11-2005 00:00:00</t>
  </si>
  <si>
    <t>31286790</t>
  </si>
  <si>
    <t>ООО "Краснодарзернопродукт -Экспо"</t>
  </si>
  <si>
    <t>2310105350</t>
  </si>
  <si>
    <t>01-01-2019 00:00:00</t>
  </si>
  <si>
    <t>28221585</t>
  </si>
  <si>
    <t>ООО "Крымский водоканал"</t>
  </si>
  <si>
    <t>2337043380</t>
  </si>
  <si>
    <t>28858932</t>
  </si>
  <si>
    <t>ООО "Кубаньводоканал"</t>
  </si>
  <si>
    <t>2312210286</t>
  </si>
  <si>
    <t>13-01-2014 00:00:00</t>
  </si>
  <si>
    <t>28486089</t>
  </si>
  <si>
    <t>ООО "Кура"</t>
  </si>
  <si>
    <t>2329015036</t>
  </si>
  <si>
    <t>01-11-2002 00:00:00</t>
  </si>
  <si>
    <t>26487627</t>
  </si>
  <si>
    <t>ООО "ЛУКОЙЛ-Кубаньэнерго"</t>
  </si>
  <si>
    <t>2312159262</t>
  </si>
  <si>
    <t>26-02-2009 00:00:00</t>
  </si>
  <si>
    <t>26471089</t>
  </si>
  <si>
    <t>ООО "ЛенВодоканал"</t>
  </si>
  <si>
    <t>2341015473</t>
  </si>
  <si>
    <t>12-04-2010 00:00:00</t>
  </si>
  <si>
    <t>28967420</t>
  </si>
  <si>
    <t>ООО "Лидер"</t>
  </si>
  <si>
    <t>2309093131</t>
  </si>
  <si>
    <t>13-05-2015 00:00:00</t>
  </si>
  <si>
    <t>28455265</t>
  </si>
  <si>
    <t>ООО "Мортранссервис - НХБ"</t>
  </si>
  <si>
    <t>2315025933</t>
  </si>
  <si>
    <t>16-01-2014 00:00:00</t>
  </si>
  <si>
    <t>26482207</t>
  </si>
  <si>
    <t>ООО "Наш хутор"</t>
  </si>
  <si>
    <t>2353024338</t>
  </si>
  <si>
    <t>09-11-2007 00:00:00</t>
  </si>
  <si>
    <t>26471510</t>
  </si>
  <si>
    <t>ООО "Нимфа"</t>
  </si>
  <si>
    <t>2353023983</t>
  </si>
  <si>
    <t>30-08-2007 00:00:00</t>
  </si>
  <si>
    <t>26649162</t>
  </si>
  <si>
    <t>ООО "Новодеревянковский водозабор"</t>
  </si>
  <si>
    <t>2334022543</t>
  </si>
  <si>
    <t>28868075</t>
  </si>
  <si>
    <t>ООО "ОЧИСТНЫЕ СООРУЖЕНИЯ"</t>
  </si>
  <si>
    <t>2342019696</t>
  </si>
  <si>
    <t>15-11-2013 00:00:00</t>
  </si>
  <si>
    <t>30371642</t>
  </si>
  <si>
    <t>ООО "Объединенный Водоканал"</t>
  </si>
  <si>
    <t>2311183939</t>
  </si>
  <si>
    <t>10-12-2014 00:00:00</t>
  </si>
  <si>
    <t>26471351</t>
  </si>
  <si>
    <t>ООО "Отрадненское водопроводное хозяйство"</t>
  </si>
  <si>
    <t>2345010606</t>
  </si>
  <si>
    <t>234501001</t>
  </si>
  <si>
    <t>28255993</t>
  </si>
  <si>
    <t>ООО "Партнер"</t>
  </si>
  <si>
    <t>2353024521</t>
  </si>
  <si>
    <t>24-12-2007 00:00:00</t>
  </si>
  <si>
    <t>26468585</t>
  </si>
  <si>
    <t>ООО "Пашковское - Сервис"</t>
  </si>
  <si>
    <t>2312027393</t>
  </si>
  <si>
    <t>28-03-2003 00:00:00</t>
  </si>
  <si>
    <t>26471347</t>
  </si>
  <si>
    <t>ООО "Попутненское водопроводное хозяйство"</t>
  </si>
  <si>
    <t>2345010645</t>
  </si>
  <si>
    <t>13-10-2010 00:00:00</t>
  </si>
  <si>
    <t>26473400</t>
  </si>
  <si>
    <t>ООО "Предприятие "Родник"</t>
  </si>
  <si>
    <t>2340019362</t>
  </si>
  <si>
    <t>26319777</t>
  </si>
  <si>
    <t>ООО "РН-Туапсинский НПЗ"</t>
  </si>
  <si>
    <t>2365004375</t>
  </si>
  <si>
    <t>16-11-2005 00:00:00</t>
  </si>
  <si>
    <t>30913372</t>
  </si>
  <si>
    <t>ООО "Радар-02"</t>
  </si>
  <si>
    <t>2356041451</t>
  </si>
  <si>
    <t>10-05-2017 00:00:00</t>
  </si>
  <si>
    <t>27913097</t>
  </si>
  <si>
    <t>ООО "Райводоканал"</t>
  </si>
  <si>
    <t>2365019653</t>
  </si>
  <si>
    <t>03-05-2012 00:00:00</t>
  </si>
  <si>
    <t>31082223</t>
  </si>
  <si>
    <t>ООО "Родник"</t>
  </si>
  <si>
    <t>2348039748</t>
  </si>
  <si>
    <t>26529733</t>
  </si>
  <si>
    <t>ООО "Свод Интернешнл"</t>
  </si>
  <si>
    <t>7730163480</t>
  </si>
  <si>
    <t>773001001</t>
  </si>
  <si>
    <t>28981246</t>
  </si>
  <si>
    <t>ООО "Северский водоканал"</t>
  </si>
  <si>
    <t>2348036144</t>
  </si>
  <si>
    <t>15-04-2014 00:00:00</t>
  </si>
  <si>
    <t>26355044</t>
  </si>
  <si>
    <t>ООО "Славяне"</t>
  </si>
  <si>
    <t>2310097839</t>
  </si>
  <si>
    <t>14-11-2004 00:00:00</t>
  </si>
  <si>
    <t>28446350</t>
  </si>
  <si>
    <t>ООО "Смоленский водоканал"</t>
  </si>
  <si>
    <t>2348034877</t>
  </si>
  <si>
    <t>234880000</t>
  </si>
  <si>
    <t>29-04-2013 00:00:00</t>
  </si>
  <si>
    <t>28141893</t>
  </si>
  <si>
    <t>ООО "Сочиводоканал"</t>
  </si>
  <si>
    <t>2320210667</t>
  </si>
  <si>
    <t>31197109</t>
  </si>
  <si>
    <t>ООО "Специализированный Застройщик "Стройэлектросевкавмонтаж"</t>
  </si>
  <si>
    <t>2310056286</t>
  </si>
  <si>
    <t>01-08-2018 00:00:00</t>
  </si>
  <si>
    <t>27544516</t>
  </si>
  <si>
    <t>ООО "Специализированный застройщик "Стройэлектросевкавмонтаж"</t>
  </si>
  <si>
    <t>05-02-2003 00:00:00</t>
  </si>
  <si>
    <t>26471358</t>
  </si>
  <si>
    <t>ООО "Спокойненское водопроводное хозяйство"</t>
  </si>
  <si>
    <t>2345010613</t>
  </si>
  <si>
    <t>26511336</t>
  </si>
  <si>
    <t>ООО "Стимул" Кавказский район</t>
  </si>
  <si>
    <t>2332017675</t>
  </si>
  <si>
    <t>17-01-2008 00:00:00</t>
  </si>
  <si>
    <t>31078106</t>
  </si>
  <si>
    <t>ООО "СтройСервис"</t>
  </si>
  <si>
    <t>2301077434</t>
  </si>
  <si>
    <t>30-12-2017 00:00:00</t>
  </si>
  <si>
    <t>31022266</t>
  </si>
  <si>
    <t>ООО "Теплоснабжающая компания"</t>
  </si>
  <si>
    <t>2365026587</t>
  </si>
  <si>
    <t>15-03-2017 00:00:00</t>
  </si>
  <si>
    <t>26560527</t>
  </si>
  <si>
    <t>ООО "Техкомбытсервис"</t>
  </si>
  <si>
    <t>2353246933</t>
  </si>
  <si>
    <t>18-03-2009 00:00:00</t>
  </si>
  <si>
    <t>30791641</t>
  </si>
  <si>
    <t>ООО "Тимашевский сахарный завод"</t>
  </si>
  <si>
    <t>2334024068</t>
  </si>
  <si>
    <t>26562799</t>
  </si>
  <si>
    <t>ООО "Транс-Водоканал"</t>
  </si>
  <si>
    <t>2348031315</t>
  </si>
  <si>
    <t>21-07-2010 00:00:00</t>
  </si>
  <si>
    <t>30803529</t>
  </si>
  <si>
    <t>ООО "Трансвод"</t>
  </si>
  <si>
    <t>2303026139</t>
  </si>
  <si>
    <t>26470886</t>
  </si>
  <si>
    <t>ООО "Универсал"</t>
  </si>
  <si>
    <t>2334022173</t>
  </si>
  <si>
    <t>26355026</t>
  </si>
  <si>
    <t>ООО "Универсал-Плюс-Сервис"</t>
  </si>
  <si>
    <t>2308068559</t>
  </si>
  <si>
    <t>06-01-2003 00:00:00</t>
  </si>
  <si>
    <t>26355154</t>
  </si>
  <si>
    <t>ООО "Флорентина"</t>
  </si>
  <si>
    <t>2373006344</t>
  </si>
  <si>
    <t>28543927</t>
  </si>
  <si>
    <t>ООО "Черноерковское ЖКХ"</t>
  </si>
  <si>
    <t>2370002180</t>
  </si>
  <si>
    <t>04-02-2013 00:00:00</t>
  </si>
  <si>
    <t>28012629</t>
  </si>
  <si>
    <t>ООО "Черноморское водоотведение"</t>
  </si>
  <si>
    <t>2348033721</t>
  </si>
  <si>
    <t>01-12-2012 00:00:00</t>
  </si>
  <si>
    <t>28056139</t>
  </si>
  <si>
    <t>ООО "Щербиновский коммунальщик"</t>
  </si>
  <si>
    <t>2361008770</t>
  </si>
  <si>
    <t>01-09-2012 00:00:00</t>
  </si>
  <si>
    <t>26355063</t>
  </si>
  <si>
    <t>ООО "ЭкоСервис"</t>
  </si>
  <si>
    <t>2312143375</t>
  </si>
  <si>
    <t>26475760</t>
  </si>
  <si>
    <t>ООО "Энергосервис"</t>
  </si>
  <si>
    <t>2354007350</t>
  </si>
  <si>
    <t>20-01-2010 00:00:00</t>
  </si>
  <si>
    <t>31020957</t>
  </si>
  <si>
    <t>ООО "ЮгТеплоЭнерго"</t>
  </si>
  <si>
    <t>2312214724</t>
  </si>
  <si>
    <t>28870457</t>
  </si>
  <si>
    <t>ООО «КУБ-С»</t>
  </si>
  <si>
    <t>2312201972</t>
  </si>
  <si>
    <t>12-04-2013 00:00:00</t>
  </si>
  <si>
    <t>26355120</t>
  </si>
  <si>
    <t>ООО «Каневской ЗГА»</t>
  </si>
  <si>
    <t>2334013965</t>
  </si>
  <si>
    <t>28511669</t>
  </si>
  <si>
    <t>ООО «Коммунсервис»</t>
  </si>
  <si>
    <t>2365020521</t>
  </si>
  <si>
    <t>03-12-2012 00:00:00</t>
  </si>
  <si>
    <t>26551273</t>
  </si>
  <si>
    <t>ООО «Крамис-К»</t>
  </si>
  <si>
    <t>2312230691</t>
  </si>
  <si>
    <t>03-07-2015 00:00:00</t>
  </si>
  <si>
    <t>26568272</t>
  </si>
  <si>
    <t>ООО «Львовский водоканал»</t>
  </si>
  <si>
    <t>2348028993</t>
  </si>
  <si>
    <t>22-01-2009 00:00:00</t>
  </si>
  <si>
    <t>26551242</t>
  </si>
  <si>
    <t>ООО «УК Ритейл-парк»</t>
  </si>
  <si>
    <t>2312132503</t>
  </si>
  <si>
    <t>02-11-2006 00:00:00</t>
  </si>
  <si>
    <t>26355042</t>
  </si>
  <si>
    <t>ООО «Центр содействия бизнесу «ПИК»</t>
  </si>
  <si>
    <t>2310078603</t>
  </si>
  <si>
    <t>30-11-2002 00:00:00</t>
  </si>
  <si>
    <t>26470880</t>
  </si>
  <si>
    <t>ООО фирма "Калория"</t>
  </si>
  <si>
    <t>2334022342</t>
  </si>
  <si>
    <t>28876877</t>
  </si>
  <si>
    <t>ОСП ООО "Роза Хутор"</t>
  </si>
  <si>
    <t>2320163897</t>
  </si>
  <si>
    <t>26355146</t>
  </si>
  <si>
    <t>Обособленное подразделение ОАО "Медведовский мясокомбинат"</t>
  </si>
  <si>
    <t>2353005550</t>
  </si>
  <si>
    <t>236945001</t>
  </si>
  <si>
    <t>19-10-2011 00:00:00</t>
  </si>
  <si>
    <t>26355055</t>
  </si>
  <si>
    <t>ПАО "Агрокомбинат "Тепличный"</t>
  </si>
  <si>
    <t>2312036895</t>
  </si>
  <si>
    <t>03-02-2003 00:00:00</t>
  </si>
  <si>
    <t>26355035</t>
  </si>
  <si>
    <t>ПАО "Краснодарзернопродукт"</t>
  </si>
  <si>
    <t>2310002604</t>
  </si>
  <si>
    <t>12-10-2002 00:00:00</t>
  </si>
  <si>
    <t>26530248</t>
  </si>
  <si>
    <t>ПАО "Новороссийский морской торговый порт"</t>
  </si>
  <si>
    <t>2315004404</t>
  </si>
  <si>
    <t>997650001</t>
  </si>
  <si>
    <t>26473391</t>
  </si>
  <si>
    <t>ПМКП "Домострой"</t>
  </si>
  <si>
    <t>2339015807</t>
  </si>
  <si>
    <t>26562645</t>
  </si>
  <si>
    <t>Пансионат "Буревестник" - структурное подразделение МГУ им. М.В.Ломоносова</t>
  </si>
  <si>
    <t>7729082090</t>
  </si>
  <si>
    <t>16-09-2010 00:00:00</t>
  </si>
  <si>
    <t>26551263</t>
  </si>
  <si>
    <t>Племзавод Учебно-опытное хозяйство "Краснодарское" КГАУ</t>
  </si>
  <si>
    <t>2311014546</t>
  </si>
  <si>
    <t>231102003</t>
  </si>
  <si>
    <t>05-11-2002 00:00:00</t>
  </si>
  <si>
    <t>26473394</t>
  </si>
  <si>
    <t>РМКП "Сервис"</t>
  </si>
  <si>
    <t>2339015814</t>
  </si>
  <si>
    <t>26569445</t>
  </si>
  <si>
    <t>РЭУ "Троицкий групповой водопровод" ООО "Югводоканал"</t>
  </si>
  <si>
    <t>2320139238</t>
  </si>
  <si>
    <t>233703001</t>
  </si>
  <si>
    <t>27065634</t>
  </si>
  <si>
    <t>СПК "Колхоз имени В.И.Ленина"</t>
  </si>
  <si>
    <t>2343004558</t>
  </si>
  <si>
    <t>28-11-2002 00:00:00</t>
  </si>
  <si>
    <t>27747002</t>
  </si>
  <si>
    <t>СПК (колхоз) "Новый путь"</t>
  </si>
  <si>
    <t>2327006445</t>
  </si>
  <si>
    <t>08-07-2002 00:00:00</t>
  </si>
  <si>
    <t>26473385</t>
  </si>
  <si>
    <t>СПК колхоз "Новоалексеевский"</t>
  </si>
  <si>
    <t>2339016487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</si>
  <si>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</si>
  <si>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</si>
  <si>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</si>
  <si>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</si>
  <si>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26322297</t>
  </si>
  <si>
    <t>Северо-Кавказский филиал ООО "Газпром энерго"</t>
  </si>
  <si>
    <t>7736186950</t>
  </si>
  <si>
    <t>263602001</t>
  </si>
  <si>
    <t>27-07-1998 00:00:00</t>
  </si>
  <si>
    <t>26507578</t>
  </si>
  <si>
    <t>ФГБНУ "НЦЗ им. П.П. Лукьяненко"</t>
  </si>
  <si>
    <t>26550612</t>
  </si>
  <si>
    <t>ФГБНУ ВНИИТТИ</t>
  </si>
  <si>
    <t>2311050287</t>
  </si>
  <si>
    <t>15-01-2003 00:00:00</t>
  </si>
  <si>
    <t>26355150</t>
  </si>
  <si>
    <t>ФГБОУ ВДЦ "Орленок"</t>
  </si>
  <si>
    <t>2355004390</t>
  </si>
  <si>
    <t>10-10-2002 00:00:00</t>
  </si>
  <si>
    <t>28859259</t>
  </si>
  <si>
    <t>ФГБОУ ВО "КГИК"</t>
  </si>
  <si>
    <t>2311021085</t>
  </si>
  <si>
    <t>26355151</t>
  </si>
  <si>
    <t>ФГБУ "Дом отдыха "Туапсе"  Управление делами Президента РФ</t>
  </si>
  <si>
    <t>2355004425</t>
  </si>
  <si>
    <t>03-12-2002 00:00:00</t>
  </si>
  <si>
    <t>31214528</t>
  </si>
  <si>
    <t>ФГБУ "ОС "Кореновская"</t>
  </si>
  <si>
    <t>2373014610</t>
  </si>
  <si>
    <t>22-05-2018 00:00:00</t>
  </si>
  <si>
    <t>30903763</t>
  </si>
  <si>
    <t>ФГБУ "ЦЖКУ" МИНОБОРОНЫ РОССИИ</t>
  </si>
  <si>
    <t>7729314745</t>
  </si>
  <si>
    <t>770101001</t>
  </si>
  <si>
    <t>30944679</t>
  </si>
  <si>
    <t>ФГБУ ТС "Голубая бухта" Минздрава России</t>
  </si>
  <si>
    <t>2304014256</t>
  </si>
  <si>
    <t>31223626</t>
  </si>
  <si>
    <t>ФГБУ детский противотуберкулезный санаторий "Пионер"</t>
  </si>
  <si>
    <t>2318021310</t>
  </si>
  <si>
    <t>06-08-2018 00:00:00</t>
  </si>
  <si>
    <t>26319798</t>
  </si>
  <si>
    <t>ФГУ "Краснодарское водохранилище"</t>
  </si>
  <si>
    <t>2312012492</t>
  </si>
  <si>
    <t>31-10-2002 00:00:00</t>
  </si>
  <si>
    <t>26355052</t>
  </si>
  <si>
    <t>ФГУП "ЖКК"</t>
  </si>
  <si>
    <t>2311215718</t>
  </si>
  <si>
    <t>20-06-2016 00:00:00</t>
  </si>
  <si>
    <t>26473334</t>
  </si>
  <si>
    <t>ФГУП "Кореновское"</t>
  </si>
  <si>
    <t>2335004339</t>
  </si>
  <si>
    <t>26472961</t>
  </si>
  <si>
    <t>ФГУП "Племенной форелеводческий завод "Адлер"</t>
  </si>
  <si>
    <t>2317010717</t>
  </si>
  <si>
    <t>28829365</t>
  </si>
  <si>
    <t>ФГУП "ФТ-Центр"</t>
  </si>
  <si>
    <t>7709007859</t>
  </si>
  <si>
    <t>231043001</t>
  </si>
  <si>
    <t>26355153</t>
  </si>
  <si>
    <t>ФКУ ИК-2 УФСИН России по Краснодарскому краю</t>
  </si>
  <si>
    <t>2356037543</t>
  </si>
  <si>
    <t>26355157</t>
  </si>
  <si>
    <t>ФКУ ИК-3 УФСИН России по Краснодарскому краю</t>
  </si>
  <si>
    <t>2356037800</t>
  </si>
  <si>
    <t>26355152</t>
  </si>
  <si>
    <t>ФКУЗ "Санаторий "Сосновый" МВД России</t>
  </si>
  <si>
    <t>2355004898</t>
  </si>
  <si>
    <t>28078270</t>
  </si>
  <si>
    <t>Федеральное государственное бюджетное учреждение дерматологический санаторий им Н.А.Семашко</t>
  </si>
  <si>
    <t>2318020997</t>
  </si>
  <si>
    <t>15-01-2013 00:00:00</t>
  </si>
  <si>
    <t>26569430</t>
  </si>
  <si>
    <t>Филиал "Ейский групповой водопровод" ООО "Югводоканал"</t>
  </si>
  <si>
    <t>230602001</t>
  </si>
  <si>
    <t>26569442</t>
  </si>
  <si>
    <t>Филиал "Таманский групповой водопровод" ООО "Югводоканал"</t>
  </si>
  <si>
    <t>235202001</t>
  </si>
  <si>
    <t>26823285</t>
  </si>
  <si>
    <t>Филиал АО "Черномортранснефть" "КРУМН"</t>
  </si>
  <si>
    <t>26761123</t>
  </si>
  <si>
    <t>Филиал АО "Черномортранснефть" "ТРУМН"</t>
  </si>
  <si>
    <t>232103001</t>
  </si>
  <si>
    <t>26640656</t>
  </si>
  <si>
    <t>ЮО ИО РАН</t>
  </si>
  <si>
    <t>7727083115</t>
  </si>
  <si>
    <t>230402001</t>
  </si>
  <si>
    <t>МР</t>
  </si>
  <si>
    <t>МО</t>
  </si>
  <si>
    <t>МО_ОКТМО</t>
  </si>
  <si>
    <t>Абинский муниципальный район</t>
  </si>
  <si>
    <t>Абинское городское</t>
  </si>
  <si>
    <t>03601101</t>
  </si>
  <si>
    <t>Ахтырское городское</t>
  </si>
  <si>
    <t>03601153</t>
  </si>
  <si>
    <t>Варнавинское</t>
  </si>
  <si>
    <t>03601401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</si>
  <si>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</si>
  <si>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</si>
  <si>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</si>
  <si>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</si>
  <si>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</si>
  <si>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</si>
  <si>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</si>
  <si>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</si>
  <si>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</si>
  <si>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</si>
  <si>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</si>
  <si>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Апшеронское городское</t>
  </si>
  <si>
    <t>03605101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</si>
  <si>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</si>
  <si>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</si>
  <si>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</si>
  <si>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</si>
  <si>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</si>
  <si>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</si>
  <si>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</si>
  <si>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</si>
  <si>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Нефтегорское городское</t>
  </si>
  <si>
    <t>03605157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</si>
  <si>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</si>
  <si>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</si>
  <si>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</si>
  <si>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</si>
  <si>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</si>
  <si>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</si>
  <si>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Тверское</t>
  </si>
  <si>
    <t>03605431</t>
  </si>
  <si>
    <t>Хадыженское городское</t>
  </si>
  <si>
    <t>03605109</t>
  </si>
  <si>
    <t>Черниговское</t>
  </si>
  <si>
    <t>03605434</t>
  </si>
  <si>
    <t>Белоглинский муниципальный район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</si>
  <si>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</si>
  <si>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</si>
  <si>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</si>
  <si>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</si>
  <si>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</si>
  <si>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</si>
  <si>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</si>
  <si>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</si>
  <si>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Белореченский муниципальный район</t>
  </si>
  <si>
    <t>Белореченское городское</t>
  </si>
  <si>
    <t>03608101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</si>
  <si>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</si>
  <si>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</si>
  <si>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</si>
  <si>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</si>
  <si>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</si>
  <si>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</si>
  <si>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</si>
  <si>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</si>
  <si>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</si>
  <si>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</si>
  <si>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</si>
  <si>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</si>
  <si>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</si>
  <si>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</si>
  <si>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</si>
  <si>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</si>
  <si>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</si>
  <si>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</si>
  <si>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</si>
  <si>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Брюховецкий муниципальный район</t>
  </si>
  <si>
    <t>Батуринское</t>
  </si>
  <si>
    <t>03610402</t>
  </si>
  <si>
    <t>Большебейсугское</t>
  </si>
  <si>
    <t>03610404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</si>
  <si>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</si>
  <si>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</si>
  <si>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</si>
  <si>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</si>
  <si>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</si>
  <si>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</si>
  <si>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</si>
  <si>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</si>
  <si>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</si>
  <si>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</si>
  <si>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</si>
  <si>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</si>
  <si>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</si>
  <si>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</si>
  <si>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</si>
  <si>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</si>
  <si>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</si>
  <si>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</si>
  <si>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</si>
  <si>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</si>
  <si>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</si>
  <si>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</si>
  <si>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</si>
  <si>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</si>
  <si>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</si>
  <si>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</si>
  <si>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</si>
  <si>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</si>
  <si>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</si>
  <si>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</si>
  <si>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</si>
  <si>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</si>
  <si>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</si>
  <si>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Город Армавир</t>
  </si>
  <si>
    <t>03705000</t>
  </si>
  <si>
    <t>Город Горячий Ключ</t>
  </si>
  <si>
    <t>03709000</t>
  </si>
  <si>
    <t>Город Краснодар</t>
  </si>
  <si>
    <t>03701000</t>
  </si>
  <si>
    <t>Город-курорт Анапа</t>
  </si>
  <si>
    <t>03703000</t>
  </si>
  <si>
    <t>Город-курорт Сочи</t>
  </si>
  <si>
    <t>03726000</t>
  </si>
  <si>
    <t>Гулькевичский муниципальный район</t>
  </si>
  <si>
    <t>Венцы-Заря</t>
  </si>
  <si>
    <t>03613404</t>
  </si>
  <si>
    <t>Гирейское городское</t>
  </si>
  <si>
    <t>03613154</t>
  </si>
  <si>
    <t>Гулькевичское городское</t>
  </si>
  <si>
    <t>03613101</t>
  </si>
  <si>
    <t>Комсомольское</t>
  </si>
  <si>
    <t>03613413</t>
  </si>
  <si>
    <t>Красносельское городское</t>
  </si>
  <si>
    <t>03613162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</si>
  <si>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</si>
  <si>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</si>
  <si>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</si>
  <si>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</si>
  <si>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</si>
  <si>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</si>
  <si>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</si>
  <si>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</si>
  <si>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</si>
  <si>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</si>
  <si>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</si>
  <si>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</si>
  <si>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</si>
  <si>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</si>
  <si>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</si>
  <si>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</si>
  <si>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</si>
  <si>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</si>
  <si>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</si>
  <si>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</si>
  <si>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Динской муниципальный район</t>
  </si>
  <si>
    <t>Васюринское</t>
  </si>
  <si>
    <t>03614402</t>
  </si>
  <si>
    <t>Динское</t>
  </si>
  <si>
    <t>03614404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</si>
  <si>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</si>
  <si>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</si>
  <si>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</si>
  <si>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</si>
  <si>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</si>
  <si>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</si>
  <si>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</si>
  <si>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</si>
  <si>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</si>
  <si>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</si>
  <si>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</si>
  <si>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</si>
  <si>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</si>
  <si>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</si>
  <si>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</si>
  <si>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</si>
  <si>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Александровское</t>
  </si>
  <si>
    <t>03616402</t>
  </si>
  <si>
    <t>Должанское</t>
  </si>
  <si>
    <t>03616404</t>
  </si>
  <si>
    <t>Ейское городское</t>
  </si>
  <si>
    <t>03616101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</si>
  <si>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</si>
  <si>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</si>
  <si>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</si>
  <si>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</si>
  <si>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</si>
  <si>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</si>
  <si>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</si>
  <si>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</si>
  <si>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</si>
  <si>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</si>
  <si>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</si>
  <si>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</si>
  <si>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</si>
  <si>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</si>
  <si>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</si>
  <si>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Дмитриевское</t>
  </si>
  <si>
    <t>03618404</t>
  </si>
  <si>
    <t>Кавказское</t>
  </si>
  <si>
    <t>03618410</t>
  </si>
  <si>
    <t>Казанское</t>
  </si>
  <si>
    <t>03618413</t>
  </si>
  <si>
    <t>Кропоткинское городское</t>
  </si>
  <si>
    <t>03618101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</si>
  <si>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</si>
  <si>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</si>
  <si>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</si>
  <si>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</si>
  <si>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</si>
  <si>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</si>
  <si>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</si>
  <si>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</si>
  <si>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</si>
  <si>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</si>
  <si>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</si>
  <si>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</si>
  <si>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</si>
  <si>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</si>
  <si>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</si>
  <si>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</si>
  <si>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</si>
  <si>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</si>
  <si>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</si>
  <si>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Калининское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</si>
  <si>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</si>
  <si>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</si>
  <si>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</si>
  <si>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</si>
  <si>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</si>
  <si>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</si>
  <si>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</si>
  <si>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Каневской муниципальный район</t>
  </si>
  <si>
    <t>Каневское</t>
  </si>
  <si>
    <t>03620402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</si>
  <si>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</si>
  <si>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</si>
  <si>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</si>
  <si>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</si>
  <si>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</si>
  <si>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</si>
  <si>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</si>
  <si>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</si>
  <si>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</si>
  <si>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</si>
  <si>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</si>
  <si>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</si>
  <si>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</si>
  <si>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</si>
  <si>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</si>
  <si>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</si>
  <si>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</si>
  <si>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</si>
  <si>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</si>
  <si>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</si>
  <si>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</si>
  <si>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</si>
  <si>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</si>
  <si>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</si>
  <si>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</si>
  <si>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Кореновское городское</t>
  </si>
  <si>
    <t>03621101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</si>
  <si>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</si>
  <si>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</si>
  <si>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</si>
  <si>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</si>
  <si>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</si>
  <si>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</si>
  <si>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</si>
  <si>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</si>
  <si>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</si>
  <si>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</si>
  <si>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Красноармейский муниципальный район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</si>
  <si>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</si>
  <si>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</si>
  <si>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</si>
  <si>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</si>
  <si>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</si>
  <si>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</si>
  <si>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</si>
  <si>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</si>
  <si>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</si>
  <si>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</si>
  <si>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</si>
  <si>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</si>
  <si>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</si>
  <si>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</si>
  <si>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</si>
  <si>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</si>
  <si>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</si>
  <si>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</si>
  <si>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</si>
  <si>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</si>
  <si>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</si>
  <si>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</si>
  <si>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</si>
  <si>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</si>
  <si>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</si>
  <si>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</si>
  <si>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</si>
  <si>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</si>
  <si>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</si>
  <si>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</si>
  <si>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</si>
  <si>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</si>
  <si>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</si>
  <si>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</si>
  <si>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</si>
  <si>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</si>
  <si>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</si>
  <si>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</si>
  <si>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</si>
  <si>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</si>
  <si>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</si>
  <si>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</si>
  <si>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</si>
  <si>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</si>
  <si>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</si>
  <si>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</si>
  <si>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</si>
  <si>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</si>
  <si>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</si>
  <si>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</si>
  <si>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</si>
  <si>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</si>
  <si>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Курганинский муниципальный район</t>
  </si>
  <si>
    <t>Безводное</t>
  </si>
  <si>
    <t>03627402</t>
  </si>
  <si>
    <t>Воздвиженское</t>
  </si>
  <si>
    <t>03627404</t>
  </si>
  <si>
    <t>Константиновское</t>
  </si>
  <si>
    <t>03627407</t>
  </si>
  <si>
    <t>Курганинское городское</t>
  </si>
  <si>
    <t>03627101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</si>
  <si>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</si>
  <si>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</si>
  <si>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</si>
  <si>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</si>
  <si>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</si>
  <si>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</si>
  <si>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</si>
  <si>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</si>
  <si>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</si>
  <si>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</si>
  <si>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</si>
  <si>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</si>
  <si>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</si>
  <si>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</si>
  <si>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</si>
  <si>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</si>
  <si>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</si>
  <si>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</si>
  <si>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</si>
  <si>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</si>
  <si>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</si>
  <si>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</si>
  <si>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</si>
  <si>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</si>
  <si>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</si>
  <si>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</si>
  <si>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</si>
  <si>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</si>
  <si>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</si>
  <si>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</si>
  <si>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</si>
  <si>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</si>
  <si>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</si>
  <si>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</si>
  <si>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</si>
  <si>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</si>
  <si>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</si>
  <si>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</si>
  <si>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</si>
  <si>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</si>
  <si>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Лабинское городское</t>
  </si>
  <si>
    <t>03630101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</si>
  <si>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</si>
  <si>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</si>
  <si>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</si>
  <si>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</si>
  <si>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</si>
  <si>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</si>
  <si>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</si>
  <si>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</si>
  <si>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</si>
  <si>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</si>
  <si>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</si>
  <si>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</si>
  <si>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</si>
  <si>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</si>
  <si>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</si>
  <si>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</si>
  <si>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</si>
  <si>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</si>
  <si>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</si>
  <si>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</si>
  <si>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</si>
  <si>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</si>
  <si>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</si>
  <si>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</si>
  <si>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</si>
  <si>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</si>
  <si>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</si>
  <si>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</si>
  <si>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</si>
  <si>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</si>
  <si>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</si>
  <si>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</si>
  <si>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</si>
  <si>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</si>
  <si>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</si>
  <si>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</si>
  <si>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</si>
  <si>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</si>
  <si>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</si>
  <si>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</si>
  <si>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</si>
  <si>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</si>
  <si>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</si>
  <si>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</si>
  <si>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</si>
  <si>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</si>
  <si>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</si>
  <si>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</si>
  <si>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</si>
  <si>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</si>
  <si>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</si>
  <si>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Мостовское городское</t>
  </si>
  <si>
    <t>03633151</t>
  </si>
  <si>
    <t>Переправненское</t>
  </si>
  <si>
    <t>03633449</t>
  </si>
  <si>
    <t>Псебайское городское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</si>
  <si>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</si>
  <si>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</si>
  <si>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</si>
  <si>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</si>
  <si>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</si>
  <si>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</si>
  <si>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</si>
  <si>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</si>
  <si>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Бесскорбненское</t>
  </si>
  <si>
    <t>03634402</t>
  </si>
  <si>
    <t>Верхнекубанское</t>
  </si>
  <si>
    <t>03634403</t>
  </si>
  <si>
    <t>Ковалевское</t>
  </si>
  <si>
    <t>03634407</t>
  </si>
  <si>
    <t>Ляпинское</t>
  </si>
  <si>
    <t>03634413</t>
  </si>
  <si>
    <t>Новокубанское городское</t>
  </si>
  <si>
    <t>03634101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</si>
  <si>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</si>
  <si>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</si>
  <si>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</si>
  <si>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</si>
  <si>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</si>
  <si>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</si>
  <si>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</si>
  <si>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</si>
  <si>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</si>
  <si>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</si>
  <si>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</si>
  <si>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</si>
  <si>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</si>
  <si>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</si>
  <si>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</si>
  <si>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</si>
  <si>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</si>
  <si>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</si>
  <si>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Новопокровское</t>
  </si>
  <si>
    <t>03635419</t>
  </si>
  <si>
    <t>Покровское</t>
  </si>
  <si>
    <t>03635422</t>
  </si>
  <si>
    <t>Отрадненский муниципальный район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</si>
  <si>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</si>
  <si>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</si>
  <si>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</si>
  <si>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</si>
  <si>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</si>
  <si>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</si>
  <si>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</si>
  <si>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</si>
  <si>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</si>
  <si>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</si>
  <si>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</si>
  <si>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</si>
  <si>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</si>
  <si>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</si>
  <si>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</si>
  <si>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</si>
  <si>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</si>
  <si>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</si>
  <si>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</si>
  <si>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</si>
  <si>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</si>
  <si>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</si>
  <si>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</si>
  <si>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</si>
  <si>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</si>
  <si>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</si>
  <si>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</si>
  <si>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</si>
  <si>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</si>
  <si>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</si>
  <si>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</si>
  <si>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</si>
  <si>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</si>
  <si>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</si>
  <si>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</si>
  <si>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</si>
  <si>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</si>
  <si>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</si>
  <si>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</si>
  <si>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Павловское</t>
  </si>
  <si>
    <t>03639428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</si>
  <si>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</si>
  <si>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</si>
  <si>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</si>
  <si>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</si>
  <si>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</si>
  <si>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</si>
  <si>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</si>
  <si>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</si>
  <si>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Ахтарское</t>
  </si>
  <si>
    <t>03641401</t>
  </si>
  <si>
    <t>Бородинское</t>
  </si>
  <si>
    <t>03641402</t>
  </si>
  <si>
    <t>Бриньковское</t>
  </si>
  <si>
    <t>03641404</t>
  </si>
  <si>
    <t>03641407</t>
  </si>
  <si>
    <t>03641410</t>
  </si>
  <si>
    <t>Приазовское</t>
  </si>
  <si>
    <t>03641413</t>
  </si>
  <si>
    <t>Приморско-Ахтарское городское</t>
  </si>
  <si>
    <t>03641101</t>
  </si>
  <si>
    <t>Свободное</t>
  </si>
  <si>
    <t>03641416</t>
  </si>
  <si>
    <t>Степное</t>
  </si>
  <si>
    <t>03641419</t>
  </si>
  <si>
    <t>Афипское городское</t>
  </si>
  <si>
    <t>03643152</t>
  </si>
  <si>
    <t>Григорьевское</t>
  </si>
  <si>
    <t>03643404</t>
  </si>
  <si>
    <t>Ильское городское</t>
  </si>
  <si>
    <t>03643155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</si>
  <si>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</si>
  <si>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</si>
  <si>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</si>
  <si>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</si>
  <si>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</si>
  <si>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</si>
  <si>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</si>
  <si>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</si>
  <si>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</si>
  <si>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</si>
  <si>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</si>
  <si>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</si>
  <si>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</si>
  <si>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</si>
  <si>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</si>
  <si>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Славянский муниципальный район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</si>
  <si>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</si>
  <si>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</si>
  <si>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</si>
  <si>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</si>
  <si>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</si>
  <si>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</si>
  <si>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</si>
  <si>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</si>
  <si>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</si>
  <si>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</si>
  <si>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</si>
  <si>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</si>
  <si>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</si>
  <si>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</si>
  <si>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</si>
  <si>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</si>
  <si>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</si>
  <si>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</si>
  <si>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</si>
  <si>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</si>
  <si>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</si>
  <si>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</si>
  <si>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</si>
  <si>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Славянское городское</t>
  </si>
  <si>
    <t>03645101</t>
  </si>
  <si>
    <t>Целинное</t>
  </si>
  <si>
    <t>03645425</t>
  </si>
  <si>
    <t>Черноерковское</t>
  </si>
  <si>
    <t>03645429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</si>
  <si>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</si>
  <si>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</si>
  <si>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</si>
  <si>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</si>
  <si>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</si>
  <si>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</si>
  <si>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</si>
  <si>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Тбилисский муниципальный район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</si>
  <si>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</si>
  <si>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</si>
  <si>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</si>
  <si>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</si>
  <si>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</si>
  <si>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</si>
  <si>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</si>
  <si>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</si>
  <si>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</si>
  <si>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</si>
  <si>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</si>
  <si>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</si>
  <si>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</si>
  <si>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</si>
  <si>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Тбилисское</t>
  </si>
  <si>
    <t>03649419</t>
  </si>
  <si>
    <t>Голубицкое</t>
  </si>
  <si>
    <t>03651407</t>
  </si>
  <si>
    <t>Курчанское</t>
  </si>
  <si>
    <t>03651416</t>
  </si>
  <si>
    <t>Темрюкское городское</t>
  </si>
  <si>
    <t>03651101</t>
  </si>
  <si>
    <t>Тимашевский муниципальный район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</si>
  <si>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</si>
  <si>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</si>
  <si>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</si>
  <si>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</si>
  <si>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</si>
  <si>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</si>
  <si>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</si>
  <si>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</si>
  <si>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</si>
  <si>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</si>
  <si>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</si>
  <si>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</si>
  <si>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</si>
  <si>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</si>
  <si>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</si>
  <si>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</si>
  <si>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</si>
  <si>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</si>
  <si>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Тимашевское городское</t>
  </si>
  <si>
    <t>03653101</t>
  </si>
  <si>
    <t>Тихорецкий муниципальный район</t>
  </si>
  <si>
    <t>Алексеевское</t>
  </si>
  <si>
    <t>03654402</t>
  </si>
  <si>
    <t>Архангельское</t>
  </si>
  <si>
    <t>03654404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</si>
  <si>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</si>
  <si>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</si>
  <si>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</si>
  <si>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</si>
  <si>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</si>
  <si>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</si>
  <si>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</si>
  <si>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</si>
  <si>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</si>
  <si>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</si>
  <si>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</si>
  <si>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</si>
  <si>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</si>
  <si>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Тихорецкое городское</t>
  </si>
  <si>
    <t>03654101</t>
  </si>
  <si>
    <t>Фастовецкое</t>
  </si>
  <si>
    <t>03654422</t>
  </si>
  <si>
    <t>Хоперское</t>
  </si>
  <si>
    <t>03654425</t>
  </si>
  <si>
    <t>Юго-Северное</t>
  </si>
  <si>
    <t>03654435</t>
  </si>
  <si>
    <t>Туапсинский муниципальный район</t>
  </si>
  <si>
    <t>Вельяминовское</t>
  </si>
  <si>
    <t>03655404</t>
  </si>
  <si>
    <t>Георгиевское</t>
  </si>
  <si>
    <t>03655407</t>
  </si>
  <si>
    <t>Джубгское городское</t>
  </si>
  <si>
    <t>03655154</t>
  </si>
  <si>
    <t>Небугское</t>
  </si>
  <si>
    <t>03655402</t>
  </si>
  <si>
    <t>Новомихайловское городское</t>
  </si>
  <si>
    <t>03655158</t>
  </si>
  <si>
    <t>03655410</t>
  </si>
  <si>
    <t>Тенгинское</t>
  </si>
  <si>
    <t>03655412</t>
  </si>
  <si>
    <t>Туапсинское</t>
  </si>
  <si>
    <t>03655101</t>
  </si>
  <si>
    <t>Шаумянское</t>
  </si>
  <si>
    <t>03655413</t>
  </si>
  <si>
    <t>Шепсинское</t>
  </si>
  <si>
    <t>03655415</t>
  </si>
  <si>
    <t>Успенский муниципальный район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</si>
  <si>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</si>
  <si>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</si>
  <si>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</si>
  <si>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</si>
  <si>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</si>
  <si>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</si>
  <si>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</si>
  <si>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</si>
  <si>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</si>
  <si>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</si>
  <si>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</si>
  <si>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</si>
  <si>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</si>
  <si>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</si>
  <si>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</si>
  <si>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</si>
  <si>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</si>
  <si>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03656443</t>
  </si>
  <si>
    <t>Усть-Лабинский муниципальный район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</si>
  <si>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</si>
  <si>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</si>
  <si>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</si>
  <si>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</si>
  <si>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</si>
  <si>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</si>
  <si>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</si>
  <si>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</si>
  <si>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</si>
  <si>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</si>
  <si>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</si>
  <si>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</si>
  <si>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</si>
  <si>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</si>
  <si>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</si>
  <si>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</si>
  <si>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</si>
  <si>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</si>
  <si>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</si>
  <si>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</si>
  <si>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</si>
  <si>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</si>
  <si>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</si>
  <si>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</si>
  <si>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Усть-Лабинское городское</t>
  </si>
  <si>
    <t>03657101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</si>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</sst>
</file>

<file path=xl/styles.xml><?xml version="1.0" encoding="utf-8"?>
<styleSheet xmlns="http://schemas.openxmlformats.org/spreadsheetml/2006/main">
  <numFmts count="12">
    <numFmt numFmtId="164" formatCode="@"/>
    <numFmt numFmtId="165" formatCode="General"/>
    <numFmt numFmtId="166" formatCode="_-* #,##0.00[$€-1]_-;\-* #,##0.00[$€-1]_-;_-* \-??[$€-1]_-"/>
    <numFmt numFmtId="167" formatCode="[$-409]#,##0_);[RED]\(#,##0\)"/>
    <numFmt numFmtId="168" formatCode="\$#,##0_);[RED]&quot;($&quot;#,##0\)"/>
    <numFmt numFmtId="169" formatCode="#,##0.00"/>
    <numFmt numFmtId="170" formatCode="General"/>
    <numFmt numFmtId="171" formatCode="[$-409]m/d/yyyy\ h:mm"/>
    <numFmt numFmtId="172" formatCode="[$-409]m/d/yyyy"/>
    <numFmt numFmtId="173" formatCode="000000"/>
    <numFmt numFmtId="174" formatCode="#,##0.000"/>
    <numFmt numFmtId="175" formatCode="[$-409]d\-mmm"/>
  </numFmts>
  <fonts count="64">
    <font>
      <sz val="9"/>
      <color indexed="8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9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u val="single"/>
      <sz val="9"/>
      <color indexed="54"/>
      <name val="Tahoma"/>
      <family val="2"/>
    </font>
    <font>
      <b/>
      <sz val="9"/>
      <color indexed="8"/>
      <name val="Tahoma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9"/>
      <color indexed="10"/>
      <name val="Tahoma"/>
      <family val="2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"/>
      <color indexed="9"/>
      <name val="Tahoma"/>
      <family val="2"/>
    </font>
    <font>
      <b/>
      <sz val="1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44"/>
      <name val="Wingdings 2"/>
      <family val="1"/>
    </font>
    <font>
      <sz val="9"/>
      <color indexed="44"/>
      <name val="Tahoma"/>
      <family val="2"/>
    </font>
    <font>
      <sz val="11"/>
      <color indexed="44"/>
      <name val="Wingdings 2"/>
      <family val="1"/>
    </font>
    <font>
      <sz val="9"/>
      <color indexed="18"/>
      <name val="Tahoma"/>
      <family val="2"/>
    </font>
    <font>
      <sz val="11"/>
      <name val="Wingdings 2"/>
      <family val="1"/>
    </font>
    <font>
      <sz val="12"/>
      <name val="Tahoma"/>
      <family val="2"/>
    </font>
    <font>
      <sz val="11"/>
      <color indexed="9"/>
      <name val="Wingdings 2"/>
      <family val="1"/>
    </font>
    <font>
      <sz val="12"/>
      <name val="Marlett"/>
      <family val="0"/>
    </font>
    <font>
      <sz val="12"/>
      <color indexed="9"/>
      <name val="Tahoma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44"/>
      <name val="Tahoma"/>
      <family val="2"/>
    </font>
    <font>
      <sz val="8"/>
      <color indexed="8"/>
      <name val="Tahoma"/>
      <family val="2"/>
    </font>
    <font>
      <sz val="11"/>
      <name val="Webdings2"/>
      <family val="0"/>
    </font>
    <font>
      <sz val="11"/>
      <color indexed="9"/>
      <name val="Webdings2"/>
      <family val="0"/>
    </font>
    <font>
      <b/>
      <sz val="9"/>
      <color indexed="18"/>
      <name val="Tahoma"/>
      <family val="2"/>
    </font>
    <font>
      <sz val="9"/>
      <color indexed="22"/>
      <name val="Tahoma"/>
      <family val="2"/>
    </font>
    <font>
      <b/>
      <sz val="1"/>
      <color indexed="9"/>
      <name val="Tahoma"/>
      <family val="2"/>
    </font>
    <font>
      <sz val="1"/>
      <color indexed="22"/>
      <name val="Tahoma"/>
      <family val="2"/>
    </font>
    <font>
      <sz val="9"/>
      <color indexed="54"/>
      <name val="Tahoma"/>
      <family val="2"/>
    </font>
    <font>
      <sz val="10"/>
      <color indexed="63"/>
      <name val="Tahoma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9"/>
      <name val="Tahoma"/>
      <family val="2"/>
    </font>
    <font>
      <b/>
      <u val="single"/>
      <sz val="9"/>
      <color indexed="18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Tahoma"/>
      <family val="2"/>
    </font>
    <font>
      <b/>
      <u val="single"/>
      <sz val="9"/>
      <name val="Tahoma"/>
      <family val="2"/>
    </font>
    <font>
      <sz val="9"/>
      <name val="Courier New"/>
      <family val="3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ck">
        <color indexed="44"/>
      </left>
      <right style="thick">
        <color indexed="44"/>
      </right>
      <top style="thick">
        <color indexed="44"/>
      </top>
      <bottom style="thick">
        <color indexed="44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44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</borders>
  <cellStyleXfs count="77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1" fillId="0" borderId="0" applyBorder="0" applyProtection="0">
      <alignment vertical="top"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4" fontId="3" fillId="0" borderId="1">
      <alignment vertical="top"/>
      <protection locked="0"/>
    </xf>
    <xf numFmtId="168" fontId="0" fillId="0" borderId="0" applyBorder="0" applyProtection="0">
      <alignment vertical="top"/>
    </xf>
    <xf numFmtId="165" fontId="4" fillId="0" borderId="0" applyBorder="0" applyProtection="0">
      <alignment vertical="center"/>
    </xf>
    <xf numFmtId="164" fontId="5" fillId="0" borderId="0" applyBorder="0" applyProtection="0">
      <alignment vertical="top"/>
    </xf>
    <xf numFmtId="164" fontId="3" fillId="2" borderId="1">
      <alignment vertical="top"/>
      <protection/>
    </xf>
    <xf numFmtId="164" fontId="6" fillId="0" borderId="0" applyBorder="0" applyProtection="0">
      <alignment vertical="top"/>
    </xf>
    <xf numFmtId="164" fontId="7" fillId="0" borderId="0" applyBorder="0" applyProtection="0">
      <alignment vertical="top"/>
    </xf>
    <xf numFmtId="165" fontId="2" fillId="0" borderId="0">
      <alignment/>
      <protection/>
    </xf>
    <xf numFmtId="165" fontId="4" fillId="0" borderId="0" applyBorder="0" applyProtection="0">
      <alignment vertical="center"/>
    </xf>
    <xf numFmtId="165" fontId="4" fillId="0" borderId="0" applyBorder="0" applyProtection="0">
      <alignment vertical="center"/>
    </xf>
    <xf numFmtId="164" fontId="8" fillId="3" borderId="2">
      <alignment horizontal="center" vertical="center"/>
      <protection/>
    </xf>
    <xf numFmtId="164" fontId="9" fillId="0" borderId="0" applyBorder="0" applyProtection="0">
      <alignment vertical="top"/>
    </xf>
    <xf numFmtId="164" fontId="10" fillId="0" borderId="0" applyBorder="0" applyProtection="0">
      <alignment vertical="top"/>
    </xf>
    <xf numFmtId="164" fontId="11" fillId="0" borderId="0" applyBorder="0" applyProtection="0">
      <alignment vertical="top"/>
    </xf>
    <xf numFmtId="165" fontId="12" fillId="0" borderId="0" applyBorder="0">
      <alignment horizontal="center" vertical="center" wrapText="1"/>
      <protection/>
    </xf>
    <xf numFmtId="165" fontId="13" fillId="0" borderId="0" applyBorder="0">
      <alignment horizontal="center" vertical="center" wrapText="1"/>
      <protection/>
    </xf>
    <xf numFmtId="169" fontId="14" fillId="4" borderId="0" applyBorder="0">
      <alignment horizontal="right"/>
      <protection/>
    </xf>
    <xf numFmtId="164" fontId="14" fillId="0" borderId="0" applyBorder="0">
      <alignment vertical="top"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6" fillId="0" borderId="0">
      <alignment/>
      <protection/>
    </xf>
    <xf numFmtId="165" fontId="16" fillId="0" borderId="0">
      <alignment/>
      <protection/>
    </xf>
    <xf numFmtId="164" fontId="0" fillId="5" borderId="0" applyBorder="0">
      <alignment vertical="top"/>
      <protection/>
    </xf>
    <xf numFmtId="164" fontId="14" fillId="0" borderId="0" applyBorder="0">
      <alignment vertical="top"/>
      <protection/>
    </xf>
    <xf numFmtId="164" fontId="0" fillId="0" borderId="0" applyBorder="0">
      <alignment vertical="top"/>
      <protection/>
    </xf>
    <xf numFmtId="164" fontId="14" fillId="5" borderId="0" applyBorder="0">
      <alignment vertical="top"/>
      <protection/>
    </xf>
    <xf numFmtId="164" fontId="0" fillId="6" borderId="0" applyBorder="0">
      <alignment vertical="top"/>
      <protection/>
    </xf>
    <xf numFmtId="164" fontId="0" fillId="0" borderId="0" applyBorder="0">
      <alignment vertical="top"/>
      <protection/>
    </xf>
    <xf numFmtId="165" fontId="16" fillId="0" borderId="0">
      <alignment/>
      <protection/>
    </xf>
    <xf numFmtId="164" fontId="14" fillId="0" borderId="0" applyBorder="0">
      <alignment vertical="top"/>
      <protection/>
    </xf>
    <xf numFmtId="165" fontId="15" fillId="0" borderId="0">
      <alignment/>
      <protection/>
    </xf>
    <xf numFmtId="164" fontId="14" fillId="0" borderId="0" applyBorder="0">
      <alignment vertical="top"/>
      <protection/>
    </xf>
    <xf numFmtId="165" fontId="15" fillId="0" borderId="0">
      <alignment/>
      <protection/>
    </xf>
    <xf numFmtId="165" fontId="16" fillId="0" borderId="0">
      <alignment/>
      <protection/>
    </xf>
    <xf numFmtId="164" fontId="14" fillId="0" borderId="0" applyBorder="0">
      <alignment vertical="top"/>
      <protection/>
    </xf>
    <xf numFmtId="165" fontId="16" fillId="0" borderId="0">
      <alignment/>
      <protection/>
    </xf>
    <xf numFmtId="165" fontId="14" fillId="0" borderId="0">
      <alignment horizontal="left" vertical="center"/>
      <protection/>
    </xf>
    <xf numFmtId="165" fontId="16" fillId="0" borderId="0">
      <alignment/>
      <protection/>
    </xf>
    <xf numFmtId="165" fontId="16" fillId="0" borderId="0">
      <alignment/>
      <protection/>
    </xf>
    <xf numFmtId="165" fontId="15" fillId="0" borderId="0">
      <alignment/>
      <protection/>
    </xf>
  </cellStyleXfs>
  <cellXfs count="709">
    <xf numFmtId="164" fontId="0" fillId="0" borderId="0" xfId="0" applyAlignment="1">
      <alignment vertical="top"/>
    </xf>
    <xf numFmtId="164" fontId="0" fillId="0" borderId="0" xfId="0" applyAlignment="1" applyProtection="1">
      <alignment vertical="top"/>
      <protection/>
    </xf>
    <xf numFmtId="164" fontId="17" fillId="0" borderId="0" xfId="0" applyFont="1" applyAlignment="1" applyProtection="1">
      <alignment vertical="top"/>
      <protection/>
    </xf>
    <xf numFmtId="165" fontId="0" fillId="0" borderId="0" xfId="0" applyNumberFormat="1" applyBorder="1" applyAlignment="1" applyProtection="1">
      <alignment vertical="top"/>
      <protection/>
    </xf>
    <xf numFmtId="164" fontId="0" fillId="0" borderId="0" xfId="0" applyBorder="1" applyAlignment="1" applyProtection="1">
      <alignment vertical="top"/>
      <protection/>
    </xf>
    <xf numFmtId="165" fontId="0" fillId="0" borderId="0" xfId="0" applyNumberFormat="1" applyBorder="1" applyAlignment="1" applyProtection="1">
      <alignment vertical="center"/>
      <protection/>
    </xf>
    <xf numFmtId="165" fontId="3" fillId="2" borderId="1" xfId="46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Border="1" applyAlignment="1" applyProtection="1">
      <alignment vertical="top"/>
      <protection/>
    </xf>
    <xf numFmtId="164" fontId="0" fillId="0" borderId="4" xfId="0" applyBorder="1" applyAlignment="1" applyProtection="1">
      <alignment vertical="top"/>
      <protection/>
    </xf>
    <xf numFmtId="164" fontId="18" fillId="6" borderId="0" xfId="62" applyFont="1" applyFill="1" applyBorder="1" applyAlignment="1" applyProtection="1">
      <alignment wrapText="1"/>
      <protection/>
    </xf>
    <xf numFmtId="164" fontId="19" fillId="6" borderId="4" xfId="62" applyFont="1" applyFill="1" applyBorder="1" applyAlignment="1" applyProtection="1">
      <alignment vertical="center" wrapText="1"/>
      <protection/>
    </xf>
    <xf numFmtId="165" fontId="18" fillId="6" borderId="0" xfId="62" applyNumberFormat="1" applyFont="1" applyFill="1" applyBorder="1" applyAlignment="1" applyProtection="1">
      <alignment horizontal="justify" vertical="top" wrapText="1"/>
      <protection/>
    </xf>
    <xf numFmtId="164" fontId="19" fillId="6" borderId="4" xfId="62" applyFont="1" applyFill="1" applyBorder="1" applyAlignment="1" applyProtection="1">
      <alignment horizontal="center" vertical="center" wrapText="1"/>
      <protection/>
    </xf>
    <xf numFmtId="164" fontId="20" fillId="6" borderId="3" xfId="62" applyFont="1" applyFill="1" applyBorder="1" applyAlignment="1" applyProtection="1">
      <alignment horizontal="left" vertical="center" wrapText="1"/>
      <protection/>
    </xf>
    <xf numFmtId="164" fontId="20" fillId="6" borderId="0" xfId="62" applyFont="1" applyFill="1" applyBorder="1" applyAlignment="1" applyProtection="1">
      <alignment horizontal="left" vertical="center" wrapText="1"/>
      <protection/>
    </xf>
    <xf numFmtId="164" fontId="18" fillId="6" borderId="3" xfId="62" applyFont="1" applyFill="1" applyBorder="1" applyAlignment="1" applyProtection="1">
      <alignment wrapText="1"/>
      <protection/>
    </xf>
    <xf numFmtId="164" fontId="0" fillId="4" borderId="1" xfId="59" applyFont="1" applyFill="1" applyBorder="1" applyAlignment="1" applyProtection="1">
      <alignment horizontal="center" vertical="center" wrapText="1"/>
      <protection/>
    </xf>
    <xf numFmtId="164" fontId="18" fillId="6" borderId="3" xfId="62" applyFont="1" applyFill="1" applyBorder="1" applyAlignment="1" applyProtection="1">
      <alignment vertical="center" wrapText="1"/>
      <protection/>
    </xf>
    <xf numFmtId="164" fontId="0" fillId="7" borderId="1" xfId="59" applyFont="1" applyFill="1" applyBorder="1" applyAlignment="1" applyProtection="1">
      <alignment horizontal="center" vertical="center" wrapText="1"/>
      <protection/>
    </xf>
    <xf numFmtId="164" fontId="18" fillId="6" borderId="3" xfId="62" applyFont="1" applyFill="1" applyBorder="1" applyAlignment="1" applyProtection="1">
      <alignment horizontal="left" vertical="center" wrapText="1"/>
      <protection/>
    </xf>
    <xf numFmtId="164" fontId="0" fillId="8" borderId="1" xfId="59" applyFont="1" applyFill="1" applyBorder="1" applyAlignment="1" applyProtection="1">
      <alignment horizontal="center" vertical="center" wrapText="1"/>
      <protection/>
    </xf>
    <xf numFmtId="164" fontId="0" fillId="9" borderId="1" xfId="59" applyFont="1" applyFill="1" applyBorder="1" applyAlignment="1" applyProtection="1">
      <alignment horizontal="center" vertical="center" wrapText="1"/>
      <protection/>
    </xf>
    <xf numFmtId="164" fontId="18" fillId="6" borderId="0" xfId="62" applyFont="1" applyFill="1" applyBorder="1" applyAlignment="1" applyProtection="1">
      <alignment horizontal="left" vertical="top" wrapText="1" indent="1"/>
      <protection/>
    </xf>
    <xf numFmtId="165" fontId="18" fillId="6" borderId="0" xfId="62" applyNumberFormat="1" applyFont="1" applyFill="1" applyBorder="1" applyAlignment="1" applyProtection="1">
      <alignment horizontal="justify" vertical="center" wrapText="1"/>
      <protection/>
    </xf>
    <xf numFmtId="164" fontId="21" fillId="0" borderId="0" xfId="20" applyFont="1" applyBorder="1" applyAlignment="1" applyProtection="1">
      <alignment vertical="top"/>
      <protection/>
    </xf>
    <xf numFmtId="164" fontId="21" fillId="0" borderId="0" xfId="20" applyFont="1" applyBorder="1" applyAlignment="1" applyProtection="1">
      <alignment vertical="center"/>
      <protection/>
    </xf>
    <xf numFmtId="165" fontId="3" fillId="0" borderId="0" xfId="40" applyNumberFormat="1" applyFont="1" applyFill="1" applyBorder="1" applyAlignment="1" applyProtection="1">
      <alignment horizontal="right" vertical="top" wrapText="1"/>
      <protection/>
    </xf>
    <xf numFmtId="165" fontId="3" fillId="0" borderId="0" xfId="40" applyNumberFormat="1" applyFont="1" applyFill="1" applyBorder="1" applyAlignment="1" applyProtection="1">
      <alignment horizontal="right" vertical="top" wrapText="1" indent="1"/>
      <protection/>
    </xf>
    <xf numFmtId="165" fontId="3" fillId="0" borderId="0" xfId="40" applyNumberFormat="1" applyFont="1" applyFill="1" applyBorder="1" applyAlignment="1" applyProtection="1">
      <alignment horizontal="left" vertical="top" wrapText="1"/>
      <protection/>
    </xf>
    <xf numFmtId="164" fontId="18" fillId="0" borderId="0" xfId="62" applyFont="1" applyFill="1" applyBorder="1" applyAlignment="1" applyProtection="1">
      <alignment vertical="top" wrapText="1"/>
      <protection/>
    </xf>
    <xf numFmtId="165" fontId="22" fillId="6" borderId="0" xfId="62" applyNumberFormat="1" applyFont="1" applyFill="1" applyBorder="1" applyAlignment="1" applyProtection="1">
      <alignment horizontal="left" vertical="center" wrapText="1"/>
      <protection/>
    </xf>
    <xf numFmtId="165" fontId="0" fillId="6" borderId="0" xfId="62" applyNumberFormat="1" applyFont="1" applyFill="1" applyBorder="1" applyAlignment="1" applyProtection="1">
      <alignment horizontal="justify" vertical="top" wrapText="1"/>
      <protection/>
    </xf>
    <xf numFmtId="165" fontId="0" fillId="6" borderId="0" xfId="62" applyNumberFormat="1" applyFont="1" applyFill="1" applyBorder="1" applyAlignment="1" applyProtection="1">
      <alignment horizontal="justify" vertical="center" wrapText="1"/>
      <protection/>
    </xf>
    <xf numFmtId="165" fontId="0" fillId="6" borderId="0" xfId="62" applyNumberFormat="1" applyFont="1" applyFill="1" applyBorder="1" applyAlignment="1" applyProtection="1">
      <alignment horizontal="right" vertical="center" wrapText="1" indent="1"/>
      <protection/>
    </xf>
    <xf numFmtId="164" fontId="18" fillId="0" borderId="0" xfId="62" applyFont="1" applyFill="1" applyBorder="1" applyAlignment="1" applyProtection="1">
      <alignment wrapText="1"/>
      <protection/>
    </xf>
    <xf numFmtId="164" fontId="18" fillId="6" borderId="0" xfId="62" applyFont="1" applyFill="1" applyBorder="1" applyAlignment="1" applyProtection="1">
      <alignment horizontal="justify" wrapText="1"/>
      <protection/>
    </xf>
    <xf numFmtId="164" fontId="11" fillId="6" borderId="0" xfId="48" applyFont="1" applyFill="1" applyBorder="1" applyAlignment="1" applyProtection="1">
      <alignment wrapText="1"/>
      <protection/>
    </xf>
    <xf numFmtId="164" fontId="11" fillId="6" borderId="0" xfId="48" applyFont="1" applyFill="1" applyBorder="1" applyAlignment="1" applyProtection="1">
      <alignment horizontal="left" wrapText="1"/>
      <protection/>
    </xf>
    <xf numFmtId="164" fontId="18" fillId="6" borderId="0" xfId="62" applyFont="1" applyFill="1" applyBorder="1" applyAlignment="1" applyProtection="1">
      <alignment horizontal="right" wrapText="1"/>
      <protection/>
    </xf>
    <xf numFmtId="164" fontId="18" fillId="6" borderId="0" xfId="62" applyFont="1" applyFill="1" applyBorder="1" applyAlignment="1" applyProtection="1">
      <alignment horizontal="left" wrapText="1"/>
      <protection/>
    </xf>
    <xf numFmtId="164" fontId="0" fillId="0" borderId="5" xfId="0" applyBorder="1" applyAlignment="1" applyProtection="1">
      <alignment vertical="top"/>
      <protection/>
    </xf>
    <xf numFmtId="164" fontId="0" fillId="0" borderId="6" xfId="0" applyBorder="1" applyAlignment="1" applyProtection="1">
      <alignment vertical="top"/>
      <protection/>
    </xf>
    <xf numFmtId="164" fontId="20" fillId="6" borderId="5" xfId="62" applyFont="1" applyFill="1" applyBorder="1" applyAlignment="1" applyProtection="1">
      <alignment horizontal="left" vertical="center" wrapText="1"/>
      <protection/>
    </xf>
    <xf numFmtId="164" fontId="20" fillId="6" borderId="7" xfId="62" applyFont="1" applyFill="1" applyBorder="1" applyAlignment="1" applyProtection="1">
      <alignment horizontal="left" vertical="center" wrapText="1"/>
      <protection/>
    </xf>
    <xf numFmtId="164" fontId="19" fillId="6" borderId="6" xfId="62" applyFont="1" applyFill="1" applyBorder="1" applyAlignment="1" applyProtection="1">
      <alignment vertical="center" wrapText="1"/>
      <protection/>
    </xf>
    <xf numFmtId="165" fontId="14" fillId="0" borderId="0" xfId="70" applyFont="1" applyAlignment="1" applyProtection="1">
      <alignment horizontal="left" vertical="center" wrapText="1"/>
      <protection/>
    </xf>
    <xf numFmtId="165" fontId="14" fillId="0" borderId="0" xfId="70" applyFont="1" applyAlignment="1" applyProtection="1">
      <alignment vertical="center" wrapText="1"/>
      <protection/>
    </xf>
    <xf numFmtId="165" fontId="14" fillId="0" borderId="8" xfId="70" applyFont="1" applyBorder="1" applyAlignment="1" applyProtection="1">
      <alignment horizontal="center" vertical="center" wrapText="1"/>
      <protection/>
    </xf>
    <xf numFmtId="165" fontId="17" fillId="0" borderId="0" xfId="70" applyFont="1" applyAlignment="1" applyProtection="1">
      <alignment horizontal="center" vertical="center" wrapText="1"/>
      <protection/>
    </xf>
    <xf numFmtId="171" fontId="14" fillId="0" borderId="0" xfId="70" applyNumberFormat="1" applyFont="1" applyAlignment="1" applyProtection="1">
      <alignment horizontal="left" vertical="center" wrapText="1"/>
      <protection/>
    </xf>
    <xf numFmtId="165" fontId="14" fillId="0" borderId="0" xfId="73" applyFont="1" applyAlignment="1" applyProtection="1">
      <alignment horizontal="left" vertical="center" wrapText="1"/>
      <protection/>
    </xf>
    <xf numFmtId="165" fontId="17" fillId="0" borderId="0" xfId="73" applyFont="1" applyAlignment="1" applyProtection="1">
      <alignment horizontal="left" vertical="center" wrapText="1"/>
      <protection/>
    </xf>
    <xf numFmtId="165" fontId="25" fillId="0" borderId="0" xfId="73" applyFont="1" applyAlignment="1" applyProtection="1">
      <alignment vertical="center" wrapText="1"/>
      <protection/>
    </xf>
    <xf numFmtId="165" fontId="14" fillId="0" borderId="0" xfId="73" applyFont="1" applyAlignment="1" applyProtection="1">
      <alignment vertical="center" wrapText="1"/>
      <protection/>
    </xf>
    <xf numFmtId="165" fontId="14" fillId="0" borderId="0" xfId="73" applyFont="1" applyAlignment="1" applyProtection="1">
      <alignment horizontal="center" vertical="center" wrapText="1"/>
      <protection/>
    </xf>
    <xf numFmtId="165" fontId="17" fillId="0" borderId="0" xfId="73" applyFont="1" applyAlignment="1" applyProtection="1">
      <alignment horizontal="center" vertical="center" wrapText="1"/>
      <protection/>
    </xf>
    <xf numFmtId="165" fontId="17" fillId="0" borderId="0" xfId="73" applyFont="1" applyAlignment="1" applyProtection="1">
      <alignment vertical="center" wrapText="1"/>
      <protection/>
    </xf>
    <xf numFmtId="165" fontId="14" fillId="6" borderId="0" xfId="73" applyFont="1" applyFill="1" applyBorder="1" applyAlignment="1" applyProtection="1">
      <alignment vertical="center" wrapText="1"/>
      <protection/>
    </xf>
    <xf numFmtId="165" fontId="14" fillId="0" borderId="0" xfId="73" applyFont="1" applyBorder="1" applyAlignment="1" applyProtection="1">
      <alignment vertical="center" wrapText="1"/>
      <protection/>
    </xf>
    <xf numFmtId="165" fontId="14" fillId="0" borderId="0" xfId="73" applyNumberFormat="1" applyFont="1" applyAlignment="1" applyProtection="1">
      <alignment horizontal="right" vertical="center"/>
      <protection/>
    </xf>
    <xf numFmtId="165" fontId="26" fillId="6" borderId="0" xfId="73" applyFont="1" applyFill="1" applyBorder="1" applyAlignment="1" applyProtection="1">
      <alignment vertical="center" wrapText="1"/>
      <protection/>
    </xf>
    <xf numFmtId="165" fontId="3" fillId="0" borderId="9" xfId="76" applyFont="1" applyBorder="1" applyAlignment="1" applyProtection="1">
      <alignment horizontal="center" vertical="center" wrapText="1"/>
      <protection/>
    </xf>
    <xf numFmtId="165" fontId="13" fillId="6" borderId="0" xfId="73" applyFont="1" applyFill="1" applyBorder="1" applyAlignment="1" applyProtection="1">
      <alignment vertical="center" wrapText="1"/>
      <protection/>
    </xf>
    <xf numFmtId="165" fontId="14" fillId="6" borderId="0" xfId="73" applyFont="1" applyFill="1" applyBorder="1" applyAlignment="1" applyProtection="1">
      <alignment horizontal="right" vertical="center" wrapText="1" indent="1"/>
      <protection/>
    </xf>
    <xf numFmtId="165" fontId="27" fillId="6" borderId="0" xfId="73" applyFont="1" applyFill="1" applyBorder="1" applyAlignment="1" applyProtection="1">
      <alignment horizontal="center" vertical="center" wrapText="1"/>
      <protection/>
    </xf>
    <xf numFmtId="165" fontId="0" fillId="7" borderId="8" xfId="73" applyFont="1" applyFill="1" applyBorder="1" applyAlignment="1" applyProtection="1">
      <alignment horizontal="center" vertical="center" wrapText="1"/>
      <protection/>
    </xf>
    <xf numFmtId="172" fontId="14" fillId="6" borderId="0" xfId="73" applyNumberFormat="1" applyFont="1" applyFill="1" applyBorder="1" applyAlignment="1" applyProtection="1">
      <alignment horizontal="left" vertical="center" wrapText="1"/>
      <protection/>
    </xf>
    <xf numFmtId="165" fontId="17" fillId="6" borderId="0" xfId="73" applyFont="1" applyFill="1" applyBorder="1" applyAlignment="1" applyProtection="1">
      <alignment horizontal="center" vertical="center" wrapText="1"/>
      <protection/>
    </xf>
    <xf numFmtId="165" fontId="14" fillId="6" borderId="0" xfId="73" applyFont="1" applyFill="1" applyBorder="1" applyAlignment="1" applyProtection="1">
      <alignment horizontal="center" vertical="center" wrapText="1"/>
      <protection/>
    </xf>
    <xf numFmtId="165" fontId="0" fillId="6" borderId="10" xfId="73" applyFont="1" applyFill="1" applyBorder="1" applyAlignment="1" applyProtection="1">
      <alignment horizontal="right" vertical="center" wrapText="1" indent="1"/>
      <protection/>
    </xf>
    <xf numFmtId="164" fontId="0" fillId="7" borderId="8" xfId="73" applyNumberFormat="1" applyFont="1" applyFill="1" applyBorder="1" applyAlignment="1" applyProtection="1">
      <alignment horizontal="center" vertical="center" wrapText="1"/>
      <protection/>
    </xf>
    <xf numFmtId="165" fontId="0" fillId="6" borderId="0" xfId="73" applyFont="1" applyFill="1" applyBorder="1" applyAlignment="1" applyProtection="1">
      <alignment horizontal="right" vertical="center" wrapText="1" indent="1"/>
      <protection/>
    </xf>
    <xf numFmtId="164" fontId="14" fillId="9" borderId="11" xfId="74" applyNumberFormat="1" applyFont="1" applyFill="1" applyBorder="1" applyAlignment="1" applyProtection="1">
      <alignment horizontal="center" vertical="center" wrapText="1"/>
      <protection/>
    </xf>
    <xf numFmtId="172" fontId="14" fillId="0" borderId="0" xfId="73" applyNumberFormat="1" applyFont="1" applyAlignment="1" applyProtection="1">
      <alignment horizontal="left" vertical="center" wrapText="1"/>
      <protection/>
    </xf>
    <xf numFmtId="164" fontId="0" fillId="7" borderId="8" xfId="74" applyNumberFormat="1" applyFont="1" applyFill="1" applyBorder="1" applyAlignment="1" applyProtection="1">
      <alignment horizontal="center" vertical="center" wrapText="1"/>
      <protection/>
    </xf>
    <xf numFmtId="164" fontId="0" fillId="9" borderId="8" xfId="74" applyNumberFormat="1" applyFont="1" applyFill="1" applyBorder="1" applyAlignment="1" applyProtection="1">
      <alignment horizontal="center" vertical="center" wrapText="1"/>
      <protection locked="0"/>
    </xf>
    <xf numFmtId="164" fontId="14" fillId="8" borderId="8" xfId="73" applyNumberFormat="1" applyFont="1" applyFill="1" applyBorder="1" applyAlignment="1" applyProtection="1">
      <alignment horizontal="center" vertical="center" wrapText="1"/>
      <protection locked="0"/>
    </xf>
    <xf numFmtId="164" fontId="0" fillId="0" borderId="8" xfId="74" applyNumberFormat="1" applyFont="1" applyBorder="1" applyAlignment="1" applyProtection="1">
      <alignment horizontal="center" vertical="center" wrapText="1"/>
      <protection/>
    </xf>
    <xf numFmtId="165" fontId="25" fillId="0" borderId="0" xfId="73" applyFont="1" applyAlignment="1" applyProtection="1">
      <alignment horizontal="center" vertical="center" wrapText="1"/>
      <protection/>
    </xf>
    <xf numFmtId="172" fontId="14" fillId="6" borderId="0" xfId="73" applyNumberFormat="1" applyFont="1" applyFill="1" applyBorder="1" applyAlignment="1" applyProtection="1">
      <alignment horizontal="center" vertical="center" wrapText="1"/>
      <protection/>
    </xf>
    <xf numFmtId="165" fontId="28" fillId="6" borderId="0" xfId="73" applyFont="1" applyFill="1" applyBorder="1" applyAlignment="1" applyProtection="1">
      <alignment horizontal="center" vertical="center" wrapText="1"/>
      <protection/>
    </xf>
    <xf numFmtId="164" fontId="14" fillId="7" borderId="8" xfId="73" applyNumberFormat="1" applyFont="1" applyFill="1" applyBorder="1" applyAlignment="1" applyProtection="1">
      <alignment horizontal="center" vertical="center" wrapText="1"/>
      <protection/>
    </xf>
    <xf numFmtId="164" fontId="14" fillId="0" borderId="8" xfId="73" applyNumberFormat="1" applyFont="1" applyBorder="1" applyAlignment="1" applyProtection="1">
      <alignment horizontal="center" vertical="center" wrapText="1"/>
      <protection/>
    </xf>
    <xf numFmtId="165" fontId="14" fillId="0" borderId="0" xfId="73" applyFont="1" applyAlignment="1" applyProtection="1">
      <alignment vertical="center"/>
      <protection/>
    </xf>
    <xf numFmtId="165" fontId="17" fillId="6" borderId="10" xfId="73" applyFont="1" applyFill="1" applyBorder="1" applyAlignment="1" applyProtection="1">
      <alignment horizontal="right" vertical="center" wrapText="1" indent="1"/>
      <protection/>
    </xf>
    <xf numFmtId="165" fontId="17" fillId="0" borderId="8" xfId="73" applyFont="1" applyBorder="1" applyAlignment="1" applyProtection="1">
      <alignment horizontal="center" vertical="center" wrapText="1"/>
      <protection/>
    </xf>
    <xf numFmtId="165" fontId="14" fillId="8" borderId="8" xfId="73" applyFont="1" applyFill="1" applyBorder="1" applyAlignment="1" applyProtection="1">
      <alignment horizontal="center" vertical="center" wrapText="1"/>
      <protection locked="0"/>
    </xf>
    <xf numFmtId="165" fontId="14" fillId="0" borderId="0" xfId="73" applyFont="1" applyBorder="1" applyAlignment="1" applyProtection="1">
      <alignment horizontal="left" vertical="center" wrapText="1"/>
      <protection/>
    </xf>
    <xf numFmtId="165" fontId="0" fillId="6" borderId="0" xfId="73" applyFont="1" applyFill="1" applyBorder="1" applyAlignment="1" applyProtection="1">
      <alignment horizontal="center" vertical="center" wrapText="1"/>
      <protection/>
    </xf>
    <xf numFmtId="164" fontId="17" fillId="0" borderId="0" xfId="73" applyNumberFormat="1" applyFont="1" applyBorder="1" applyAlignment="1" applyProtection="1">
      <alignment horizontal="left" vertical="center" wrapText="1"/>
      <protection/>
    </xf>
    <xf numFmtId="164" fontId="26" fillId="6" borderId="0" xfId="73" applyNumberFormat="1" applyFont="1" applyFill="1" applyBorder="1" applyAlignment="1" applyProtection="1">
      <alignment horizontal="center" vertical="center" wrapText="1"/>
      <protection/>
    </xf>
    <xf numFmtId="164" fontId="14" fillId="6" borderId="0" xfId="73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73" applyNumberFormat="1" applyFont="1" applyBorder="1" applyAlignment="1" applyProtection="1">
      <alignment horizontal="center" vertical="center" wrapText="1"/>
      <protection/>
    </xf>
    <xf numFmtId="165" fontId="25" fillId="0" borderId="0" xfId="73" applyFont="1" applyBorder="1" applyAlignment="1" applyProtection="1">
      <alignment horizontal="center" vertical="top" wrapText="1"/>
      <protection/>
    </xf>
    <xf numFmtId="164" fontId="0" fillId="6" borderId="0" xfId="73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73" applyNumberFormat="1" applyFont="1" applyBorder="1" applyAlignment="1" applyProtection="1">
      <alignment horizontal="right" vertical="center" wrapText="1" indent="1"/>
      <protection/>
    </xf>
    <xf numFmtId="164" fontId="14" fillId="0" borderId="12" xfId="73" applyNumberFormat="1" applyFont="1" applyBorder="1" applyAlignment="1" applyProtection="1">
      <alignment horizontal="center" vertical="center" wrapText="1"/>
      <protection/>
    </xf>
    <xf numFmtId="165" fontId="0" fillId="0" borderId="0" xfId="73" applyFont="1" applyBorder="1" applyAlignment="1" applyProtection="1">
      <alignment horizontal="center" vertical="center" wrapText="1"/>
      <protection/>
    </xf>
    <xf numFmtId="165" fontId="13" fillId="0" borderId="0" xfId="73" applyFont="1" applyBorder="1" applyAlignment="1" applyProtection="1">
      <alignment horizontal="left" vertical="top" wrapText="1"/>
      <protection/>
    </xf>
    <xf numFmtId="165" fontId="29" fillId="0" borderId="0" xfId="0" applyNumberFormat="1" applyFont="1" applyAlignment="1" applyProtection="1">
      <alignment vertical="center"/>
      <protection/>
    </xf>
    <xf numFmtId="165" fontId="0" fillId="0" borderId="0" xfId="0" applyNumberFormat="1" applyAlignment="1" applyProtection="1">
      <alignment vertical="center"/>
      <protection/>
    </xf>
    <xf numFmtId="165" fontId="30" fillId="0" borderId="0" xfId="0" applyNumberFormat="1" applyFont="1" applyAlignment="1" applyProtection="1">
      <alignment vertical="center"/>
      <protection/>
    </xf>
    <xf numFmtId="165" fontId="31" fillId="0" borderId="0" xfId="0" applyNumberFormat="1" applyFont="1" applyAlignment="1" applyProtection="1">
      <alignment vertical="center"/>
      <protection/>
    </xf>
    <xf numFmtId="165" fontId="3" fillId="0" borderId="12" xfId="50" applyFont="1" applyBorder="1" applyAlignment="1" applyProtection="1">
      <alignment horizontal="center" vertical="center" wrapText="1"/>
      <protection/>
    </xf>
    <xf numFmtId="165" fontId="3" fillId="0" borderId="0" xfId="50" applyFont="1" applyBorder="1" applyAlignment="1" applyProtection="1">
      <alignment vertical="center" wrapText="1"/>
      <protection/>
    </xf>
    <xf numFmtId="165" fontId="30" fillId="0" borderId="0" xfId="0" applyNumberFormat="1" applyFont="1" applyBorder="1" applyAlignment="1" applyProtection="1">
      <alignment vertical="center"/>
      <protection/>
    </xf>
    <xf numFmtId="165" fontId="31" fillId="0" borderId="0" xfId="0" applyNumberFormat="1" applyFont="1" applyBorder="1" applyAlignment="1" applyProtection="1">
      <alignment vertical="center"/>
      <protection/>
    </xf>
    <xf numFmtId="165" fontId="14" fillId="0" borderId="13" xfId="50" applyNumberFormat="1" applyFont="1" applyBorder="1" applyAlignment="1" applyProtection="1">
      <alignment horizontal="center" vertical="center" wrapText="1"/>
      <protection/>
    </xf>
    <xf numFmtId="165" fontId="14" fillId="0" borderId="0" xfId="50" applyFont="1" applyBorder="1" applyAlignment="1" applyProtection="1">
      <alignment vertical="center" wrapText="1"/>
      <protection/>
    </xf>
    <xf numFmtId="165" fontId="14" fillId="0" borderId="0" xfId="67" applyFont="1" applyBorder="1" applyAlignment="1" applyProtection="1">
      <alignment horizontal="right" vertical="center" wrapText="1"/>
      <protection/>
    </xf>
    <xf numFmtId="165" fontId="0" fillId="0" borderId="0" xfId="0" applyNumberFormat="1" applyBorder="1" applyAlignment="1" applyProtection="1">
      <alignment horizontal="center" vertical="center"/>
      <protection/>
    </xf>
    <xf numFmtId="165" fontId="0" fillId="0" borderId="0" xfId="0" applyNumberFormat="1" applyBorder="1" applyAlignment="1" applyProtection="1">
      <alignment vertical="center"/>
      <protection/>
    </xf>
    <xf numFmtId="165" fontId="14" fillId="0" borderId="0" xfId="67" applyFont="1" applyBorder="1" applyAlignment="1" applyProtection="1">
      <alignment vertical="center" wrapText="1"/>
      <protection/>
    </xf>
    <xf numFmtId="165" fontId="14" fillId="0" borderId="8" xfId="67" applyFont="1" applyBorder="1" applyAlignment="1" applyProtection="1">
      <alignment horizontal="right" vertical="center" wrapText="1"/>
      <protection/>
    </xf>
    <xf numFmtId="164" fontId="14" fillId="0" borderId="8" xfId="74" applyNumberFormat="1" applyFont="1" applyBorder="1" applyAlignment="1" applyProtection="1">
      <alignment horizontal="center" vertical="center" wrapText="1"/>
      <protection/>
    </xf>
    <xf numFmtId="164" fontId="14" fillId="0" borderId="0" xfId="74" applyNumberFormat="1" applyFont="1" applyBorder="1" applyAlignment="1" applyProtection="1">
      <alignment vertical="center" wrapText="1"/>
      <protection/>
    </xf>
    <xf numFmtId="164" fontId="14" fillId="0" borderId="0" xfId="74" applyNumberFormat="1" applyFont="1" applyBorder="1" applyAlignment="1" applyProtection="1">
      <alignment horizontal="center" vertical="center" wrapText="1"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165" fontId="15" fillId="0" borderId="13" xfId="0" applyNumberFormat="1" applyFont="1" applyBorder="1" applyAlignment="1" applyProtection="1">
      <alignment vertical="center"/>
      <protection/>
    </xf>
    <xf numFmtId="165" fontId="14" fillId="0" borderId="8" xfId="67" applyFont="1" applyBorder="1" applyAlignment="1" applyProtection="1">
      <alignment horizontal="center" vertical="center" wrapText="1"/>
      <protection/>
    </xf>
    <xf numFmtId="165" fontId="32" fillId="0" borderId="8" xfId="67" applyFont="1" applyBorder="1" applyAlignment="1" applyProtection="1">
      <alignment horizontal="center" vertical="center" wrapText="1"/>
      <protection/>
    </xf>
    <xf numFmtId="165" fontId="0" fillId="0" borderId="8" xfId="0" applyNumberFormat="1" applyFont="1" applyBorder="1" applyAlignment="1" applyProtection="1">
      <alignment horizontal="center" vertical="center" wrapText="1"/>
      <protection/>
    </xf>
    <xf numFmtId="165" fontId="14" fillId="0" borderId="14" xfId="67" applyFont="1" applyBorder="1" applyAlignment="1" applyProtection="1">
      <alignment horizontal="center" vertical="center" wrapText="1"/>
      <protection/>
    </xf>
    <xf numFmtId="164" fontId="33" fillId="6" borderId="0" xfId="51" applyNumberFormat="1" applyFont="1" applyFill="1" applyBorder="1" applyAlignment="1" applyProtection="1">
      <alignment horizontal="center" vertical="center" wrapText="1"/>
      <protection/>
    </xf>
    <xf numFmtId="165" fontId="34" fillId="0" borderId="10" xfId="0" applyNumberFormat="1" applyFont="1" applyBorder="1" applyAlignment="1" applyProtection="1">
      <alignment horizontal="center" vertical="center" wrapText="1"/>
      <protection/>
    </xf>
    <xf numFmtId="165" fontId="0" fillId="0" borderId="11" xfId="0" applyNumberFormat="1" applyBorder="1" applyAlignment="1" applyProtection="1">
      <alignment horizontal="center" vertical="center"/>
      <protection/>
    </xf>
    <xf numFmtId="165" fontId="14" fillId="0" borderId="11" xfId="51" applyFont="1" applyBorder="1" applyAlignment="1" applyProtection="1">
      <alignment horizontal="center" vertical="center" wrapText="1"/>
      <protection/>
    </xf>
    <xf numFmtId="164" fontId="14" fillId="0" borderId="11" xfId="74" applyNumberFormat="1" applyFont="1" applyBorder="1" applyAlignment="1" applyProtection="1">
      <alignment horizontal="center" vertical="center" wrapText="1"/>
      <protection/>
    </xf>
    <xf numFmtId="165" fontId="0" fillId="0" borderId="15" xfId="0" applyNumberFormat="1" applyBorder="1" applyAlignment="1" applyProtection="1">
      <alignment horizontal="center" vertical="center"/>
      <protection/>
    </xf>
    <xf numFmtId="164" fontId="14" fillId="0" borderId="11" xfId="51" applyNumberFormat="1" applyFont="1" applyBorder="1" applyAlignment="1" applyProtection="1">
      <alignment horizontal="center" vertical="center" wrapText="1"/>
      <protection/>
    </xf>
    <xf numFmtId="164" fontId="0" fillId="0" borderId="11" xfId="0" applyBorder="1" applyAlignment="1" applyProtection="1">
      <alignment horizontal="center" vertical="center"/>
      <protection/>
    </xf>
    <xf numFmtId="164" fontId="0" fillId="0" borderId="11" xfId="0" applyBorder="1" applyAlignment="1" applyProtection="1">
      <alignment horizontal="left" vertical="center"/>
      <protection/>
    </xf>
    <xf numFmtId="164" fontId="0" fillId="0" borderId="0" xfId="0" applyAlignment="1" applyProtection="1">
      <alignment vertical="center"/>
      <protection/>
    </xf>
    <xf numFmtId="165" fontId="34" fillId="0" borderId="0" xfId="0" applyNumberFormat="1" applyFont="1" applyBorder="1" applyAlignment="1" applyProtection="1">
      <alignment horizontal="center" vertical="center" wrapText="1"/>
      <protection/>
    </xf>
    <xf numFmtId="165" fontId="0" fillId="0" borderId="8" xfId="0" applyNumberFormat="1" applyBorder="1" applyAlignment="1" applyProtection="1">
      <alignment horizontal="center" vertical="center"/>
      <protection/>
    </xf>
    <xf numFmtId="165" fontId="14" fillId="7" borderId="8" xfId="51" applyFont="1" applyFill="1" applyBorder="1" applyAlignment="1" applyProtection="1">
      <alignment horizontal="left" vertical="center" wrapText="1"/>
      <protection/>
    </xf>
    <xf numFmtId="165" fontId="14" fillId="7" borderId="8" xfId="74" applyFont="1" applyFill="1" applyBorder="1" applyAlignment="1" applyProtection="1">
      <alignment horizontal="left" vertical="center" wrapText="1"/>
      <protection/>
    </xf>
    <xf numFmtId="165" fontId="14" fillId="7" borderId="8" xfId="74" applyFont="1" applyFill="1" applyBorder="1" applyAlignment="1" applyProtection="1">
      <alignment horizontal="center" vertical="center" wrapText="1"/>
      <protection/>
    </xf>
    <xf numFmtId="164" fontId="14" fillId="7" borderId="8" xfId="51" applyNumberFormat="1" applyFont="1" applyFill="1" applyBorder="1" applyAlignment="1" applyProtection="1">
      <alignment horizontal="left" vertical="center" wrapText="1"/>
      <protection/>
    </xf>
    <xf numFmtId="164" fontId="14" fillId="7" borderId="11" xfId="74" applyNumberFormat="1" applyFont="1" applyFill="1" applyBorder="1" applyAlignment="1" applyProtection="1">
      <alignment horizontal="center" vertical="center" wrapText="1"/>
      <protection/>
    </xf>
    <xf numFmtId="164" fontId="14" fillId="0" borderId="8" xfId="51" applyNumberFormat="1" applyFont="1" applyBorder="1" applyAlignment="1" applyProtection="1">
      <alignment horizontal="center" vertical="center" wrapText="1"/>
      <protection/>
    </xf>
    <xf numFmtId="165" fontId="0" fillId="7" borderId="8" xfId="0" applyNumberFormat="1" applyFont="1" applyFill="1" applyBorder="1" applyAlignment="1" applyProtection="1">
      <alignment horizontal="left" vertical="center" wrapText="1"/>
      <protection/>
    </xf>
    <xf numFmtId="164" fontId="14" fillId="7" borderId="8" xfId="74" applyNumberFormat="1" applyFont="1" applyFill="1" applyBorder="1" applyAlignment="1" applyProtection="1">
      <alignment horizontal="center" vertical="center" wrapText="1"/>
      <protection/>
    </xf>
    <xf numFmtId="164" fontId="0" fillId="7" borderId="11" xfId="0" applyFill="1" applyBorder="1" applyAlignment="1" applyProtection="1">
      <alignment horizontal="left" vertical="center" wrapText="1"/>
      <protection/>
    </xf>
    <xf numFmtId="164" fontId="14" fillId="4" borderId="11" xfId="74" applyNumberFormat="1" applyFont="1" applyFill="1" applyBorder="1" applyAlignment="1" applyProtection="1">
      <alignment horizontal="left" vertical="center" wrapText="1"/>
      <protection locked="0"/>
    </xf>
    <xf numFmtId="164" fontId="14" fillId="10" borderId="16" xfId="51" applyNumberFormat="1" applyFont="1" applyFill="1" applyBorder="1" applyAlignment="1" applyProtection="1">
      <alignment horizontal="center" vertical="center" wrapText="1"/>
      <protection/>
    </xf>
    <xf numFmtId="165" fontId="35" fillId="10" borderId="9" xfId="0" applyNumberFormat="1" applyFont="1" applyFill="1" applyBorder="1" applyAlignment="1" applyProtection="1">
      <alignment horizontal="left" vertical="center"/>
      <protection/>
    </xf>
    <xf numFmtId="165" fontId="35" fillId="10" borderId="14" xfId="0" applyNumberFormat="1" applyFont="1" applyFill="1" applyBorder="1" applyAlignment="1" applyProtection="1">
      <alignment horizontal="left" vertical="center"/>
      <protection/>
    </xf>
    <xf numFmtId="164" fontId="34" fillId="0" borderId="8" xfId="51" applyNumberFormat="1" applyFont="1" applyBorder="1" applyAlignment="1" applyProtection="1">
      <alignment horizontal="center" vertical="center" wrapText="1"/>
      <protection/>
    </xf>
    <xf numFmtId="165" fontId="35" fillId="10" borderId="16" xfId="0" applyNumberFormat="1" applyFont="1" applyFill="1" applyBorder="1" applyAlignment="1" applyProtection="1">
      <alignment horizontal="left" vertical="center"/>
      <protection/>
    </xf>
    <xf numFmtId="165" fontId="35" fillId="10" borderId="13" xfId="0" applyNumberFormat="1" applyFont="1" applyFill="1" applyBorder="1" applyAlignment="1" applyProtection="1">
      <alignment horizontal="left" vertical="center"/>
      <protection/>
    </xf>
    <xf numFmtId="165" fontId="35" fillId="11" borderId="9" xfId="0" applyNumberFormat="1" applyFont="1" applyFill="1" applyBorder="1" applyAlignment="1" applyProtection="1">
      <alignment horizontal="left" vertical="center"/>
      <protection/>
    </xf>
    <xf numFmtId="165" fontId="17" fillId="0" borderId="0" xfId="75" applyFont="1" applyAlignment="1" applyProtection="1">
      <alignment vertical="center" wrapText="1"/>
      <protection/>
    </xf>
    <xf numFmtId="165" fontId="14" fillId="0" borderId="0" xfId="75" applyFont="1" applyAlignment="1" applyProtection="1">
      <alignment vertical="center" wrapText="1"/>
      <protection/>
    </xf>
    <xf numFmtId="165" fontId="34" fillId="0" borderId="0" xfId="75" applyFont="1" applyAlignment="1" applyProtection="1">
      <alignment horizontal="center" vertical="center" wrapText="1"/>
      <protection/>
    </xf>
    <xf numFmtId="165" fontId="36" fillId="0" borderId="0" xfId="75" applyFont="1" applyAlignment="1" applyProtection="1">
      <alignment vertical="center" wrapText="1"/>
      <protection/>
    </xf>
    <xf numFmtId="165" fontId="17" fillId="0" borderId="0" xfId="75" applyFont="1" applyAlignment="1" applyProtection="1">
      <alignment vertical="center"/>
      <protection/>
    </xf>
    <xf numFmtId="165" fontId="37" fillId="0" borderId="0" xfId="75" applyFont="1" applyAlignment="1" applyProtection="1">
      <alignment vertical="center" wrapText="1"/>
      <protection/>
    </xf>
    <xf numFmtId="165" fontId="38" fillId="0" borderId="0" xfId="75" applyFont="1" applyAlignment="1" applyProtection="1">
      <alignment vertical="center"/>
      <protection/>
    </xf>
    <xf numFmtId="165" fontId="34" fillId="0" borderId="0" xfId="75" applyFont="1" applyBorder="1" applyAlignment="1" applyProtection="1">
      <alignment horizontal="center" vertical="center" wrapText="1"/>
      <protection/>
    </xf>
    <xf numFmtId="165" fontId="14" fillId="0" borderId="0" xfId="75" applyFont="1" applyBorder="1" applyAlignment="1" applyProtection="1">
      <alignment vertical="center" wrapText="1"/>
      <protection/>
    </xf>
    <xf numFmtId="165" fontId="14" fillId="0" borderId="0" xfId="75" applyFont="1" applyBorder="1" applyAlignment="1" applyProtection="1">
      <alignment horizontal="right" vertical="center" wrapText="1"/>
      <protection/>
    </xf>
    <xf numFmtId="165" fontId="3" fillId="0" borderId="12" xfId="50" applyFont="1" applyBorder="1" applyAlignment="1" applyProtection="1">
      <alignment horizontal="left" vertical="center" wrapText="1" indent="1"/>
      <protection/>
    </xf>
    <xf numFmtId="165" fontId="14" fillId="0" borderId="13" xfId="50" applyNumberFormat="1" applyFont="1" applyBorder="1" applyAlignment="1" applyProtection="1">
      <alignment horizontal="left" vertical="center" wrapText="1" indent="1"/>
      <protection/>
    </xf>
    <xf numFmtId="169" fontId="14" fillId="0" borderId="0" xfId="52" applyFont="1" applyFill="1" applyBorder="1" applyAlignment="1" applyProtection="1">
      <alignment horizontal="right" vertical="center" wrapText="1"/>
      <protection/>
    </xf>
    <xf numFmtId="165" fontId="14" fillId="0" borderId="0" xfId="72" applyFont="1" applyBorder="1" applyAlignment="1" applyProtection="1">
      <alignment horizontal="left" vertical="center" wrapText="1" indent="1"/>
      <protection/>
    </xf>
    <xf numFmtId="164" fontId="14" fillId="0" borderId="0" xfId="60" applyBorder="1" applyAlignment="1" applyProtection="1">
      <alignment vertical="top"/>
      <protection/>
    </xf>
    <xf numFmtId="165" fontId="14" fillId="0" borderId="0" xfId="75" applyFont="1" applyBorder="1" applyAlignment="1" applyProtection="1">
      <alignment horizontal="center" vertical="center" wrapText="1"/>
      <protection/>
    </xf>
    <xf numFmtId="169" fontId="0" fillId="0" borderId="0" xfId="52" applyFont="1" applyFill="1" applyBorder="1" applyAlignment="1" applyProtection="1">
      <alignment horizontal="center" vertical="center" wrapText="1"/>
      <protection/>
    </xf>
    <xf numFmtId="169" fontId="14" fillId="0" borderId="0" xfId="52" applyFont="1" applyFill="1" applyBorder="1" applyAlignment="1" applyProtection="1">
      <alignment horizontal="center" vertical="center" wrapText="1"/>
      <protection/>
    </xf>
    <xf numFmtId="165" fontId="14" fillId="0" borderId="8" xfId="75" applyFont="1" applyBorder="1" applyAlignment="1" applyProtection="1">
      <alignment horizontal="center" vertical="center" wrapText="1"/>
      <protection/>
    </xf>
    <xf numFmtId="169" fontId="14" fillId="0" borderId="8" xfId="52" applyFont="1" applyFill="1" applyBorder="1" applyAlignment="1" applyProtection="1">
      <alignment horizontal="center" vertical="center" wrapText="1"/>
      <protection/>
    </xf>
    <xf numFmtId="173" fontId="14" fillId="0" borderId="8" xfId="75" applyNumberFormat="1" applyFont="1" applyBorder="1" applyAlignment="1" applyProtection="1">
      <alignment horizontal="center" vertical="center" wrapText="1"/>
      <protection/>
    </xf>
    <xf numFmtId="173" fontId="14" fillId="0" borderId="8" xfId="51" applyNumberFormat="1" applyFont="1" applyBorder="1" applyAlignment="1" applyProtection="1">
      <alignment horizontal="center" vertical="center" wrapText="1"/>
      <protection/>
    </xf>
    <xf numFmtId="164" fontId="33" fillId="0" borderId="0" xfId="51" applyNumberFormat="1" applyFont="1" applyBorder="1" applyAlignment="1" applyProtection="1">
      <alignment horizontal="center" vertical="center" wrapText="1"/>
      <protection/>
    </xf>
    <xf numFmtId="164" fontId="33" fillId="0" borderId="8" xfId="51" applyNumberFormat="1" applyFont="1" applyBorder="1" applyAlignment="1" applyProtection="1">
      <alignment horizontal="center" vertical="center" wrapText="1"/>
      <protection/>
    </xf>
    <xf numFmtId="165" fontId="17" fillId="10" borderId="17" xfId="75" applyFont="1" applyFill="1" applyBorder="1" applyAlignment="1" applyProtection="1">
      <alignment horizontal="center" vertical="center" wrapText="1"/>
      <protection/>
    </xf>
    <xf numFmtId="165" fontId="17" fillId="10" borderId="12" xfId="75" applyFont="1" applyFill="1" applyBorder="1" applyAlignment="1" applyProtection="1">
      <alignment horizontal="center" vertical="center" wrapText="1"/>
      <protection/>
    </xf>
    <xf numFmtId="164" fontId="14" fillId="10" borderId="9" xfId="74" applyNumberFormat="1" applyFont="1" applyFill="1" applyBorder="1" applyAlignment="1" applyProtection="1">
      <alignment horizontal="center" vertical="center" wrapText="1"/>
      <protection/>
    </xf>
    <xf numFmtId="164" fontId="17" fillId="10" borderId="12" xfId="75" applyNumberFormat="1" applyFont="1" applyFill="1" applyBorder="1" applyAlignment="1" applyProtection="1">
      <alignment horizontal="left" vertical="center" wrapText="1"/>
      <protection/>
    </xf>
    <xf numFmtId="164" fontId="0" fillId="10" borderId="9" xfId="61" applyFill="1" applyBorder="1" applyAlignment="1" applyProtection="1">
      <alignment horizontal="left" vertical="center"/>
      <protection/>
    </xf>
    <xf numFmtId="164" fontId="17" fillId="10" borderId="15" xfId="75" applyNumberFormat="1" applyFont="1" applyFill="1" applyBorder="1" applyAlignment="1" applyProtection="1">
      <alignment horizontal="left" vertical="center" wrapText="1"/>
      <protection/>
    </xf>
    <xf numFmtId="165" fontId="0" fillId="0" borderId="0" xfId="75" applyFont="1" applyAlignment="1" applyProtection="1">
      <alignment vertical="center" wrapText="1"/>
      <protection/>
    </xf>
    <xf numFmtId="164" fontId="14" fillId="8" borderId="8" xfId="75" applyNumberFormat="1" applyFont="1" applyFill="1" applyBorder="1" applyAlignment="1" applyProtection="1">
      <alignment horizontal="left" vertical="center" wrapText="1" indent="1"/>
      <protection locked="0"/>
    </xf>
    <xf numFmtId="172" fontId="39" fillId="0" borderId="11" xfId="74" applyNumberFormat="1" applyFont="1" applyBorder="1" applyAlignment="1" applyProtection="1">
      <alignment horizontal="center" vertical="center" wrapText="1"/>
      <protection/>
    </xf>
    <xf numFmtId="172" fontId="14" fillId="9" borderId="8" xfId="74" applyNumberFormat="1" applyFont="1" applyFill="1" applyBorder="1" applyAlignment="1" applyProtection="1">
      <alignment horizontal="left" vertical="center" wrapText="1" indent="1"/>
      <protection/>
    </xf>
    <xf numFmtId="164" fontId="14" fillId="7" borderId="8" xfId="75" applyNumberFormat="1" applyFont="1" applyFill="1" applyBorder="1" applyAlignment="1" applyProtection="1">
      <alignment horizontal="center" vertical="center" wrapText="1"/>
      <protection/>
    </xf>
    <xf numFmtId="165" fontId="40" fillId="0" borderId="0" xfId="75" applyFont="1" applyAlignment="1" applyProtection="1">
      <alignment vertical="center" wrapText="1"/>
      <protection/>
    </xf>
    <xf numFmtId="164" fontId="17" fillId="0" borderId="0" xfId="63" applyFont="1" applyFill="1" applyBorder="1" applyAlignment="1" applyProtection="1">
      <alignment vertical="top"/>
      <protection/>
    </xf>
    <xf numFmtId="164" fontId="29" fillId="0" borderId="0" xfId="63" applyFont="1" applyFill="1" applyBorder="1" applyAlignment="1" applyProtection="1">
      <alignment vertical="top"/>
      <protection/>
    </xf>
    <xf numFmtId="164" fontId="0" fillId="0" borderId="0" xfId="63" applyFont="1" applyFill="1" applyBorder="1" applyAlignment="1" applyProtection="1">
      <alignment vertical="top"/>
      <protection/>
    </xf>
    <xf numFmtId="165" fontId="33" fillId="0" borderId="0" xfId="75" applyFont="1" applyBorder="1" applyAlignment="1" applyProtection="1">
      <alignment horizontal="center" vertical="center" wrapText="1"/>
      <protection/>
    </xf>
    <xf numFmtId="164" fontId="13" fillId="10" borderId="16" xfId="60" applyFont="1" applyFill="1" applyBorder="1" applyAlignment="1" applyProtection="1">
      <alignment horizontal="right" vertical="center" wrapText="1"/>
      <protection/>
    </xf>
    <xf numFmtId="164" fontId="13" fillId="10" borderId="9" xfId="60" applyFont="1" applyFill="1" applyBorder="1" applyAlignment="1" applyProtection="1">
      <alignment horizontal="right" vertical="center" wrapText="1"/>
      <protection/>
    </xf>
    <xf numFmtId="164" fontId="35" fillId="10" borderId="9" xfId="63" applyFont="1" applyFill="1" applyBorder="1" applyAlignment="1" applyProtection="1">
      <alignment horizontal="left" vertical="center" indent="1"/>
      <protection/>
    </xf>
    <xf numFmtId="164" fontId="0" fillId="10" borderId="14" xfId="63" applyFont="1" applyFill="1" applyBorder="1" applyAlignment="1" applyProtection="1">
      <alignment horizontal="right" vertical="center" wrapText="1"/>
      <protection/>
    </xf>
    <xf numFmtId="172" fontId="34" fillId="0" borderId="18" xfId="74" applyNumberFormat="1" applyFont="1" applyBorder="1" applyAlignment="1" applyProtection="1">
      <alignment horizontal="center" vertical="center" wrapText="1"/>
      <protection/>
    </xf>
    <xf numFmtId="165" fontId="33" fillId="0" borderId="11" xfId="75" applyFont="1" applyBorder="1" applyAlignment="1" applyProtection="1">
      <alignment horizontal="center" vertical="center" wrapText="1"/>
      <protection/>
    </xf>
    <xf numFmtId="164" fontId="29" fillId="0" borderId="0" xfId="0" applyFont="1" applyAlignment="1" applyProtection="1">
      <alignment vertical="top"/>
      <protection/>
    </xf>
    <xf numFmtId="164" fontId="0" fillId="0" borderId="0" xfId="0" applyFont="1" applyAlignment="1" applyProtection="1">
      <alignment vertical="top"/>
      <protection/>
    </xf>
    <xf numFmtId="164" fontId="0" fillId="10" borderId="16" xfId="0" applyFont="1" applyFill="1" applyBorder="1" applyAlignment="1" applyProtection="1">
      <alignment horizontal="right" vertical="center" wrapText="1"/>
      <protection/>
    </xf>
    <xf numFmtId="164" fontId="0" fillId="10" borderId="9" xfId="0" applyFont="1" applyFill="1" applyBorder="1" applyAlignment="1" applyProtection="1">
      <alignment horizontal="right" vertical="center" wrapText="1"/>
      <protection/>
    </xf>
    <xf numFmtId="164" fontId="35" fillId="10" borderId="9" xfId="0" applyFont="1" applyFill="1" applyBorder="1" applyAlignment="1" applyProtection="1">
      <alignment horizontal="left" vertical="center" indent="1"/>
      <protection/>
    </xf>
    <xf numFmtId="164" fontId="0" fillId="10" borderId="14" xfId="0" applyFont="1" applyFill="1" applyBorder="1" applyAlignment="1" applyProtection="1">
      <alignment horizontal="right" vertical="center" wrapText="1"/>
      <protection/>
    </xf>
    <xf numFmtId="172" fontId="34" fillId="0" borderId="8" xfId="74" applyNumberFormat="1" applyFont="1" applyBorder="1" applyAlignment="1" applyProtection="1">
      <alignment horizontal="center" vertical="center" wrapText="1"/>
      <protection/>
    </xf>
    <xf numFmtId="164" fontId="0" fillId="10" borderId="9" xfId="63" applyFont="1" applyFill="1" applyBorder="1" applyAlignment="1" applyProtection="1">
      <alignment horizontal="right" vertical="center" wrapText="1"/>
      <protection/>
    </xf>
    <xf numFmtId="172" fontId="39" fillId="0" borderId="8" xfId="74" applyNumberFormat="1" applyFont="1" applyBorder="1" applyAlignment="1" applyProtection="1">
      <alignment horizontal="center" vertical="center" wrapText="1"/>
      <protection/>
    </xf>
    <xf numFmtId="164" fontId="34" fillId="0" borderId="10" xfId="51" applyNumberFormat="1" applyFont="1" applyBorder="1" applyAlignment="1" applyProtection="1">
      <alignment horizontal="center" vertical="center" wrapText="1"/>
      <protection/>
    </xf>
    <xf numFmtId="164" fontId="35" fillId="10" borderId="9" xfId="60" applyFont="1" applyFill="1" applyBorder="1" applyAlignment="1" applyProtection="1">
      <alignment horizontal="left" vertical="center" indent="1"/>
      <protection/>
    </xf>
    <xf numFmtId="164" fontId="14" fillId="10" borderId="9" xfId="60" applyFont="1" applyFill="1" applyBorder="1" applyAlignment="1" applyProtection="1">
      <alignment horizontal="right" vertical="center" wrapText="1"/>
      <protection/>
    </xf>
    <xf numFmtId="164" fontId="14" fillId="10" borderId="14" xfId="60" applyFont="1" applyFill="1" applyBorder="1" applyAlignment="1" applyProtection="1">
      <alignment horizontal="right" vertical="center" wrapText="1"/>
      <protection/>
    </xf>
    <xf numFmtId="165" fontId="14" fillId="0" borderId="12" xfId="75" applyFont="1" applyBorder="1" applyAlignment="1" applyProtection="1">
      <alignment vertical="center" wrapText="1"/>
      <protection/>
    </xf>
    <xf numFmtId="165" fontId="41" fillId="0" borderId="0" xfId="75" applyFont="1" applyAlignment="1" applyProtection="1">
      <alignment vertical="center" wrapText="1"/>
      <protection/>
    </xf>
    <xf numFmtId="165" fontId="42" fillId="0" borderId="0" xfId="75" applyFont="1" applyAlignment="1" applyProtection="1">
      <alignment vertical="center" wrapText="1"/>
      <protection/>
    </xf>
    <xf numFmtId="165" fontId="43" fillId="0" borderId="0" xfId="75" applyFont="1" applyAlignment="1" applyProtection="1">
      <alignment horizontal="center" vertical="center" wrapText="1"/>
      <protection/>
    </xf>
    <xf numFmtId="165" fontId="44" fillId="0" borderId="0" xfId="56" applyFont="1" applyAlignment="1" applyProtection="1">
      <alignment/>
      <protection/>
    </xf>
    <xf numFmtId="165" fontId="41" fillId="0" borderId="0" xfId="75" applyFont="1" applyAlignment="1" applyProtection="1">
      <alignment vertical="center"/>
      <protection/>
    </xf>
    <xf numFmtId="164" fontId="14" fillId="0" borderId="0" xfId="75" applyNumberFormat="1" applyFont="1" applyAlignment="1" applyProtection="1">
      <alignment vertical="center" wrapText="1"/>
      <protection/>
    </xf>
    <xf numFmtId="165" fontId="45" fillId="0" borderId="0" xfId="75" applyFont="1" applyAlignment="1" applyProtection="1">
      <alignment vertical="center" wrapText="1"/>
      <protection/>
    </xf>
    <xf numFmtId="165" fontId="29" fillId="0" borderId="0" xfId="75" applyFont="1" applyAlignment="1" applyProtection="1">
      <alignment vertical="center" wrapText="1"/>
      <protection/>
    </xf>
    <xf numFmtId="165" fontId="45" fillId="6" borderId="0" xfId="75" applyFont="1" applyFill="1" applyBorder="1" applyAlignment="1" applyProtection="1">
      <alignment vertical="center" wrapText="1"/>
      <protection/>
    </xf>
    <xf numFmtId="165" fontId="14" fillId="6" borderId="0" xfId="75" applyFont="1" applyFill="1" applyBorder="1" applyAlignment="1" applyProtection="1">
      <alignment vertical="center" wrapText="1"/>
      <protection/>
    </xf>
    <xf numFmtId="165" fontId="3" fillId="0" borderId="12" xfId="76" applyFont="1" applyBorder="1" applyAlignment="1" applyProtection="1">
      <alignment horizontal="center" vertical="center" wrapText="1"/>
      <protection/>
    </xf>
    <xf numFmtId="165" fontId="13" fillId="6" borderId="0" xfId="75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Border="1" applyAlignment="1" applyProtection="1">
      <alignment vertical="center"/>
      <protection/>
    </xf>
    <xf numFmtId="165" fontId="0" fillId="0" borderId="16" xfId="0" applyNumberFormat="1" applyFont="1" applyBorder="1" applyAlignment="1" applyProtection="1">
      <alignment horizontal="center" vertical="center"/>
      <protection/>
    </xf>
    <xf numFmtId="165" fontId="14" fillId="0" borderId="8" xfId="67" applyFont="1" applyBorder="1" applyAlignment="1" applyProtection="1">
      <alignment vertical="center" wrapText="1"/>
      <protection/>
    </xf>
    <xf numFmtId="165" fontId="14" fillId="0" borderId="0" xfId="74" applyFont="1" applyBorder="1" applyAlignment="1" applyProtection="1">
      <alignment vertical="center" wrapText="1"/>
      <protection/>
    </xf>
    <xf numFmtId="165" fontId="29" fillId="0" borderId="0" xfId="0" applyNumberFormat="1" applyFont="1" applyBorder="1" applyAlignment="1" applyProtection="1">
      <alignment vertical="center"/>
      <protection/>
    </xf>
    <xf numFmtId="165" fontId="29" fillId="0" borderId="0" xfId="74" applyFont="1" applyBorder="1" applyAlignment="1" applyProtection="1">
      <alignment vertical="center" wrapText="1"/>
      <protection/>
    </xf>
    <xf numFmtId="165" fontId="14" fillId="6" borderId="13" xfId="75" applyFont="1" applyFill="1" applyBorder="1" applyAlignment="1" applyProtection="1">
      <alignment vertical="center" wrapText="1"/>
      <protection/>
    </xf>
    <xf numFmtId="165" fontId="34" fillId="0" borderId="13" xfId="75" applyFont="1" applyBorder="1" applyAlignment="1" applyProtection="1">
      <alignment horizontal="center" vertical="center" wrapText="1"/>
      <protection/>
    </xf>
    <xf numFmtId="165" fontId="14" fillId="6" borderId="8" xfId="75" applyFont="1" applyFill="1" applyBorder="1" applyAlignment="1" applyProtection="1">
      <alignment horizontal="center" vertical="center" wrapText="1"/>
      <protection/>
    </xf>
    <xf numFmtId="165" fontId="0" fillId="6" borderId="8" xfId="55" applyFont="1" applyFill="1" applyBorder="1" applyAlignment="1" applyProtection="1">
      <alignment horizontal="center" vertical="center" wrapText="1"/>
      <protection/>
    </xf>
    <xf numFmtId="165" fontId="14" fillId="6" borderId="16" xfId="67" applyFont="1" applyFill="1" applyBorder="1" applyAlignment="1" applyProtection="1">
      <alignment horizontal="center" vertical="center" wrapText="1"/>
      <protection/>
    </xf>
    <xf numFmtId="164" fontId="35" fillId="10" borderId="8" xfId="0" applyFont="1" applyFill="1" applyBorder="1" applyAlignment="1" applyProtection="1">
      <alignment horizontal="center" vertical="center" textRotation="90" wrapText="1"/>
      <protection/>
    </xf>
    <xf numFmtId="165" fontId="14" fillId="6" borderId="8" xfId="65" applyFont="1" applyFill="1" applyBorder="1" applyAlignment="1" applyProtection="1">
      <alignment horizontal="center" vertical="center" wrapText="1"/>
      <protection/>
    </xf>
    <xf numFmtId="165" fontId="0" fillId="6" borderId="8" xfId="65" applyFont="1" applyFill="1" applyBorder="1" applyAlignment="1" applyProtection="1">
      <alignment horizontal="center" vertical="center" wrapText="1"/>
      <protection/>
    </xf>
    <xf numFmtId="165" fontId="0" fillId="6" borderId="8" xfId="67" applyFont="1" applyFill="1" applyBorder="1" applyAlignment="1" applyProtection="1">
      <alignment horizontal="center" vertical="center" wrapText="1"/>
      <protection/>
    </xf>
    <xf numFmtId="165" fontId="0" fillId="6" borderId="16" xfId="67" applyFont="1" applyFill="1" applyBorder="1" applyAlignment="1" applyProtection="1">
      <alignment horizontal="center" vertical="center" wrapText="1"/>
      <protection/>
    </xf>
    <xf numFmtId="165" fontId="46" fillId="6" borderId="0" xfId="75" applyFont="1" applyFill="1" applyBorder="1" applyAlignment="1" applyProtection="1">
      <alignment vertical="center" wrapText="1"/>
      <protection/>
    </xf>
    <xf numFmtId="165" fontId="29" fillId="6" borderId="0" xfId="51" applyNumberFormat="1" applyFont="1" applyFill="1" applyBorder="1" applyAlignment="1" applyProtection="1">
      <alignment horizontal="center" vertical="center" wrapText="1"/>
      <protection/>
    </xf>
    <xf numFmtId="165" fontId="33" fillId="6" borderId="0" xfId="51" applyNumberFormat="1" applyFont="1" applyFill="1" applyBorder="1" applyAlignment="1" applyProtection="1">
      <alignment horizontal="center" vertical="center" wrapText="1"/>
      <protection/>
    </xf>
    <xf numFmtId="165" fontId="33" fillId="6" borderId="9" xfId="51" applyNumberFormat="1" applyFont="1" applyFill="1" applyBorder="1" applyAlignment="1" applyProtection="1">
      <alignment horizontal="center" vertical="center" wrapText="1"/>
      <protection/>
    </xf>
    <xf numFmtId="165" fontId="33" fillId="6" borderId="12" xfId="51" applyNumberFormat="1" applyFont="1" applyFill="1" applyBorder="1" applyAlignment="1" applyProtection="1">
      <alignment horizontal="center" vertical="center" wrapText="1"/>
      <protection/>
    </xf>
    <xf numFmtId="165" fontId="29" fillId="0" borderId="0" xfId="75" applyFont="1" applyBorder="1" applyAlignment="1" applyProtection="1">
      <alignment horizontal="center" vertical="center" wrapText="1"/>
      <protection/>
    </xf>
    <xf numFmtId="165" fontId="29" fillId="0" borderId="0" xfId="75" applyFont="1" applyBorder="1" applyAlignment="1" applyProtection="1">
      <alignment vertical="center" wrapText="1"/>
      <protection/>
    </xf>
    <xf numFmtId="164" fontId="29" fillId="0" borderId="0" xfId="75" applyNumberFormat="1" applyFont="1" applyBorder="1" applyAlignment="1" applyProtection="1">
      <alignment vertical="center" wrapText="1"/>
      <protection/>
    </xf>
    <xf numFmtId="164" fontId="14" fillId="0" borderId="0" xfId="75" applyNumberFormat="1" applyFont="1" applyBorder="1" applyAlignment="1" applyProtection="1">
      <alignment vertical="center" wrapText="1"/>
      <protection/>
    </xf>
    <xf numFmtId="164" fontId="14" fillId="0" borderId="0" xfId="0" applyFont="1" applyAlignment="1" applyProtection="1">
      <alignment vertical="top"/>
      <protection/>
    </xf>
    <xf numFmtId="165" fontId="14" fillId="6" borderId="16" xfId="75" applyNumberFormat="1" applyFont="1" applyFill="1" applyBorder="1" applyAlignment="1" applyProtection="1">
      <alignment horizontal="left" vertical="center" wrapText="1"/>
      <protection/>
    </xf>
    <xf numFmtId="165" fontId="14" fillId="0" borderId="8" xfId="74" applyFont="1" applyBorder="1" applyAlignment="1" applyProtection="1">
      <alignment vertical="center" wrapText="1"/>
      <protection/>
    </xf>
    <xf numFmtId="164" fontId="14" fillId="4" borderId="8" xfId="75" applyNumberFormat="1" applyFont="1" applyFill="1" applyBorder="1" applyAlignment="1" applyProtection="1">
      <alignment vertical="center" wrapText="1"/>
      <protection locked="0"/>
    </xf>
    <xf numFmtId="165" fontId="36" fillId="6" borderId="0" xfId="75" applyFont="1" applyFill="1" applyBorder="1" applyAlignment="1" applyProtection="1">
      <alignment horizontal="center" vertical="center" wrapText="1"/>
      <protection/>
    </xf>
    <xf numFmtId="165" fontId="14" fillId="6" borderId="8" xfId="75" applyNumberFormat="1" applyFont="1" applyFill="1" applyBorder="1" applyAlignment="1" applyProtection="1">
      <alignment horizontal="left" vertical="center" wrapText="1"/>
      <protection/>
    </xf>
    <xf numFmtId="165" fontId="14" fillId="6" borderId="8" xfId="75" applyFont="1" applyFill="1" applyBorder="1" applyAlignment="1" applyProtection="1">
      <alignment horizontal="left" vertical="center" wrapText="1" indent="1"/>
      <protection/>
    </xf>
    <xf numFmtId="165" fontId="34" fillId="0" borderId="0" xfId="75" applyFont="1" applyBorder="1" applyAlignment="1" applyProtection="1">
      <alignment vertical="center" wrapText="1"/>
      <protection/>
    </xf>
    <xf numFmtId="165" fontId="14" fillId="0" borderId="10" xfId="75" applyFont="1" applyBorder="1" applyAlignment="1" applyProtection="1">
      <alignment vertical="center" wrapText="1"/>
      <protection/>
    </xf>
    <xf numFmtId="165" fontId="14" fillId="6" borderId="8" xfId="75" applyFont="1" applyFill="1" applyBorder="1" applyAlignment="1" applyProtection="1">
      <alignment horizontal="left" vertical="center" wrapText="1" indent="2"/>
      <protection/>
    </xf>
    <xf numFmtId="165" fontId="29" fillId="0" borderId="0" xfId="75" applyFont="1" applyAlignment="1" applyProtection="1">
      <alignment vertical="center"/>
      <protection/>
    </xf>
    <xf numFmtId="165" fontId="14" fillId="6" borderId="8" xfId="75" applyFont="1" applyFill="1" applyBorder="1" applyAlignment="1" applyProtection="1">
      <alignment horizontal="left" vertical="center" wrapText="1" indent="4"/>
      <protection/>
    </xf>
    <xf numFmtId="164" fontId="14" fillId="4" borderId="8" xfId="74" applyNumberFormat="1" applyFont="1" applyFill="1" applyBorder="1" applyAlignment="1" applyProtection="1">
      <alignment horizontal="left" vertical="center" wrapText="1"/>
      <protection locked="0"/>
    </xf>
    <xf numFmtId="164" fontId="14" fillId="0" borderId="8" xfId="75" applyNumberFormat="1" applyFont="1" applyBorder="1" applyAlignment="1" applyProtection="1">
      <alignment vertical="center" wrapText="1"/>
      <protection/>
    </xf>
    <xf numFmtId="165" fontId="14" fillId="6" borderId="8" xfId="75" applyFont="1" applyFill="1" applyBorder="1" applyAlignment="1" applyProtection="1">
      <alignment horizontal="left" vertical="center" wrapText="1" indent="5"/>
      <protection/>
    </xf>
    <xf numFmtId="165" fontId="14" fillId="0" borderId="8" xfId="75" applyFont="1" applyBorder="1" applyAlignment="1" applyProtection="1">
      <alignment vertical="center" wrapText="1"/>
      <protection/>
    </xf>
    <xf numFmtId="165" fontId="14" fillId="8" borderId="11" xfId="75" applyFont="1" applyFill="1" applyBorder="1" applyAlignment="1" applyProtection="1">
      <alignment horizontal="left" vertical="center" wrapText="1"/>
      <protection locked="0"/>
    </xf>
    <xf numFmtId="165" fontId="34" fillId="0" borderId="10" xfId="75" applyFont="1" applyBorder="1" applyAlignment="1" applyProtection="1">
      <alignment vertical="center" wrapText="1"/>
      <protection/>
    </xf>
    <xf numFmtId="164" fontId="14" fillId="4" borderId="8" xfId="75" applyNumberFormat="1" applyFont="1" applyFill="1" applyBorder="1" applyAlignment="1" applyProtection="1">
      <alignment horizontal="left" vertical="center" wrapText="1" indent="7"/>
      <protection locked="0"/>
    </xf>
    <xf numFmtId="169" fontId="14" fillId="0" borderId="8" xfId="20" applyNumberFormat="1" applyFont="1" applyBorder="1" applyAlignment="1" applyProtection="1">
      <alignment horizontal="right" vertical="center" wrapText="1"/>
      <protection/>
    </xf>
    <xf numFmtId="164" fontId="14" fillId="9" borderId="8" xfId="74" applyNumberFormat="1" applyFont="1" applyFill="1" applyBorder="1" applyAlignment="1" applyProtection="1">
      <alignment horizontal="center" vertical="center" wrapText="1"/>
      <protection/>
    </xf>
    <xf numFmtId="165" fontId="14" fillId="6" borderId="8" xfId="75" applyFont="1" applyFill="1" applyBorder="1" applyAlignment="1" applyProtection="1">
      <alignment vertical="center" wrapText="1"/>
      <protection/>
    </xf>
    <xf numFmtId="164" fontId="14" fillId="10" borderId="16" xfId="75" applyNumberFormat="1" applyFont="1" applyFill="1" applyBorder="1" applyAlignment="1" applyProtection="1">
      <alignment horizontal="left" vertical="center" wrapText="1"/>
      <protection/>
    </xf>
    <xf numFmtId="165" fontId="14" fillId="0" borderId="8" xfId="75" applyFont="1" applyBorder="1" applyAlignment="1" applyProtection="1">
      <alignment horizontal="left" vertical="center" wrapText="1" indent="7"/>
      <protection/>
    </xf>
    <xf numFmtId="164" fontId="14" fillId="0" borderId="8" xfId="74" applyNumberFormat="1" applyFont="1" applyBorder="1" applyAlignment="1" applyProtection="1">
      <alignment vertical="center" wrapText="1"/>
      <protection/>
    </xf>
    <xf numFmtId="165" fontId="14" fillId="0" borderId="8" xfId="20" applyNumberFormat="1" applyFont="1" applyBorder="1" applyAlignment="1" applyProtection="1">
      <alignment horizontal="center" vertical="center" wrapText="1"/>
      <protection/>
    </xf>
    <xf numFmtId="169" fontId="29" fillId="0" borderId="8" xfId="20" applyNumberFormat="1" applyFont="1" applyBorder="1" applyAlignment="1" applyProtection="1">
      <alignment horizontal="center" vertical="center" wrapText="1"/>
      <protection/>
    </xf>
    <xf numFmtId="164" fontId="14" fillId="0" borderId="10" xfId="0" applyFont="1" applyBorder="1" applyAlignment="1" applyProtection="1">
      <alignment vertical="top"/>
      <protection/>
    </xf>
    <xf numFmtId="164" fontId="47" fillId="10" borderId="16" xfId="0" applyFont="1" applyFill="1" applyBorder="1" applyAlignment="1" applyProtection="1">
      <alignment horizontal="center" vertical="center"/>
      <protection/>
    </xf>
    <xf numFmtId="164" fontId="35" fillId="10" borderId="9" xfId="0" applyFont="1" applyFill="1" applyBorder="1" applyAlignment="1" applyProtection="1">
      <alignment horizontal="left" vertical="center" indent="6"/>
      <protection/>
    </xf>
    <xf numFmtId="164" fontId="0" fillId="10" borderId="13" xfId="74" applyNumberFormat="1" applyFont="1" applyFill="1" applyBorder="1" applyAlignment="1" applyProtection="1">
      <alignment horizontal="center" vertical="center" wrapText="1"/>
      <protection/>
    </xf>
    <xf numFmtId="164" fontId="47" fillId="10" borderId="9" xfId="0" applyFont="1" applyFill="1" applyBorder="1" applyAlignment="1" applyProtection="1">
      <alignment horizontal="left" vertical="center"/>
      <protection/>
    </xf>
    <xf numFmtId="164" fontId="14" fillId="10" borderId="13" xfId="74" applyNumberFormat="1" applyFont="1" applyFill="1" applyBorder="1" applyAlignment="1" applyProtection="1">
      <alignment horizontal="center" vertical="center" wrapText="1"/>
      <protection/>
    </xf>
    <xf numFmtId="164" fontId="14" fillId="10" borderId="14" xfId="74" applyNumberFormat="1" applyFont="1" applyFill="1" applyBorder="1" applyAlignment="1" applyProtection="1">
      <alignment horizontal="center" vertical="center" wrapText="1"/>
      <protection/>
    </xf>
    <xf numFmtId="164" fontId="45" fillId="0" borderId="0" xfId="0" applyFont="1" applyBorder="1" applyAlignment="1" applyProtection="1">
      <alignment vertical="top"/>
      <protection/>
    </xf>
    <xf numFmtId="164" fontId="35" fillId="10" borderId="9" xfId="0" applyFont="1" applyFill="1" applyBorder="1" applyAlignment="1" applyProtection="1">
      <alignment horizontal="left" vertical="center" indent="5"/>
      <protection/>
    </xf>
    <xf numFmtId="164" fontId="14" fillId="10" borderId="19" xfId="74" applyNumberFormat="1" applyFont="1" applyFill="1" applyBorder="1" applyAlignment="1" applyProtection="1">
      <alignment horizontal="center" vertical="center" wrapText="1"/>
      <protection/>
    </xf>
    <xf numFmtId="164" fontId="29" fillId="0" borderId="0" xfId="0" applyFont="1" applyBorder="1" applyAlignment="1" applyProtection="1">
      <alignment vertical="top"/>
      <protection/>
    </xf>
    <xf numFmtId="164" fontId="14" fillId="0" borderId="0" xfId="0" applyFont="1" applyBorder="1" applyAlignment="1" applyProtection="1">
      <alignment vertical="top"/>
      <protection/>
    </xf>
    <xf numFmtId="164" fontId="35" fillId="10" borderId="9" xfId="0" applyFont="1" applyFill="1" applyBorder="1" applyAlignment="1" applyProtection="1">
      <alignment horizontal="left" vertical="center" indent="4"/>
      <protection/>
    </xf>
    <xf numFmtId="164" fontId="35" fillId="10" borderId="9" xfId="0" applyFont="1" applyFill="1" applyBorder="1" applyAlignment="1" applyProtection="1">
      <alignment horizontal="left" vertical="center" indent="2"/>
      <protection/>
    </xf>
    <xf numFmtId="164" fontId="29" fillId="0" borderId="0" xfId="0" applyFont="1" applyBorder="1" applyAlignment="1" applyProtection="1">
      <alignment vertical="center"/>
      <protection/>
    </xf>
    <xf numFmtId="164" fontId="35" fillId="10" borderId="9" xfId="0" applyFont="1" applyFill="1" applyBorder="1" applyAlignment="1" applyProtection="1">
      <alignment horizontal="left" vertical="center"/>
      <protection/>
    </xf>
    <xf numFmtId="165" fontId="14" fillId="0" borderId="0" xfId="67" applyFont="1" applyBorder="1" applyAlignment="1" applyProtection="1">
      <alignment horizontal="left" vertical="center" wrapText="1"/>
      <protection/>
    </xf>
    <xf numFmtId="165" fontId="14" fillId="0" borderId="0" xfId="74" applyFont="1" applyBorder="1" applyAlignment="1" applyProtection="1">
      <alignment horizontal="center" vertical="center" wrapText="1"/>
      <protection/>
    </xf>
    <xf numFmtId="165" fontId="32" fillId="0" borderId="13" xfId="67" applyFont="1" applyBorder="1" applyAlignment="1" applyProtection="1">
      <alignment horizontal="center" vertical="center" wrapText="1"/>
      <protection/>
    </xf>
    <xf numFmtId="164" fontId="35" fillId="10" borderId="16" xfId="0" applyFont="1" applyFill="1" applyBorder="1" applyAlignment="1" applyProtection="1">
      <alignment horizontal="center" vertical="center" textRotation="90" wrapText="1"/>
      <protection/>
    </xf>
    <xf numFmtId="164" fontId="29" fillId="6" borderId="0" xfId="51" applyNumberFormat="1" applyFont="1" applyFill="1" applyBorder="1" applyAlignment="1" applyProtection="1">
      <alignment horizontal="center" vertical="center" wrapText="1"/>
      <protection/>
    </xf>
    <xf numFmtId="164" fontId="14" fillId="0" borderId="15" xfId="74" applyNumberFormat="1" applyFont="1" applyBorder="1" applyAlignment="1" applyProtection="1">
      <alignment vertical="center" wrapText="1"/>
      <protection/>
    </xf>
    <xf numFmtId="169" fontId="14" fillId="8" borderId="8" xfId="20" applyNumberFormat="1" applyFont="1" applyFill="1" applyBorder="1" applyAlignment="1" applyProtection="1">
      <alignment horizontal="right" vertical="center" wrapText="1"/>
      <protection locked="0"/>
    </xf>
    <xf numFmtId="169" fontId="14" fillId="6" borderId="8" xfId="20" applyNumberFormat="1" applyFont="1" applyFill="1" applyBorder="1" applyAlignment="1" applyProtection="1">
      <alignment horizontal="right" vertical="center" wrapText="1"/>
      <protection/>
    </xf>
    <xf numFmtId="164" fontId="14" fillId="0" borderId="19" xfId="74" applyNumberFormat="1" applyFont="1" applyBorder="1" applyAlignment="1" applyProtection="1">
      <alignment vertical="center" wrapText="1"/>
      <protection/>
    </xf>
    <xf numFmtId="165" fontId="14" fillId="8" borderId="11" xfId="75" applyFont="1" applyFill="1" applyBorder="1" applyAlignment="1" applyProtection="1">
      <alignment vertical="center" wrapText="1"/>
      <protection locked="0"/>
    </xf>
    <xf numFmtId="165" fontId="3" fillId="0" borderId="0" xfId="75" applyFont="1" applyBorder="1" applyAlignment="1" applyProtection="1">
      <alignment vertical="center" wrapText="1"/>
      <protection/>
    </xf>
    <xf numFmtId="165" fontId="3" fillId="0" borderId="0" xfId="76" applyFont="1" applyBorder="1" applyAlignment="1" applyProtection="1">
      <alignment horizontal="center" vertical="center" wrapText="1"/>
      <protection/>
    </xf>
    <xf numFmtId="165" fontId="14" fillId="0" borderId="0" xfId="50" applyFont="1" applyBorder="1" applyAlignment="1" applyProtection="1">
      <alignment horizontal="center" vertical="center" wrapText="1"/>
      <protection/>
    </xf>
    <xf numFmtId="165" fontId="29" fillId="0" borderId="0" xfId="67" applyFont="1" applyBorder="1" applyAlignment="1" applyProtection="1">
      <alignment horizontal="left" vertical="center" wrapText="1"/>
      <protection/>
    </xf>
    <xf numFmtId="164" fontId="0" fillId="10" borderId="9" xfId="74" applyNumberFormat="1" applyFont="1" applyFill="1" applyBorder="1" applyAlignment="1" applyProtection="1">
      <alignment horizontal="center" vertical="center" wrapText="1"/>
      <protection/>
    </xf>
    <xf numFmtId="165" fontId="29" fillId="0" borderId="0" xfId="67" applyFont="1" applyBorder="1" applyAlignment="1" applyProtection="1">
      <alignment horizontal="right" vertical="center" wrapText="1"/>
      <protection/>
    </xf>
    <xf numFmtId="165" fontId="29" fillId="0" borderId="0" xfId="74" applyFont="1" applyBorder="1" applyAlignment="1" applyProtection="1">
      <alignment horizontal="center" vertical="center" wrapText="1"/>
      <protection/>
    </xf>
    <xf numFmtId="165" fontId="32" fillId="0" borderId="13" xfId="67" applyFont="1" applyBorder="1" applyAlignment="1" applyProtection="1">
      <alignment vertical="center" wrapText="1"/>
      <protection/>
    </xf>
    <xf numFmtId="165" fontId="0" fillId="6" borderId="18" xfId="55" applyFont="1" applyFill="1" applyBorder="1" applyAlignment="1" applyProtection="1">
      <alignment horizontal="center" vertical="center" wrapText="1"/>
      <protection/>
    </xf>
    <xf numFmtId="165" fontId="33" fillId="6" borderId="9" xfId="51" applyFont="1" applyFill="1" applyBorder="1" applyAlignment="1" applyProtection="1">
      <alignment vertical="center" wrapText="1"/>
      <protection/>
    </xf>
    <xf numFmtId="165" fontId="29" fillId="6" borderId="9" xfId="51" applyNumberFormat="1" applyFont="1" applyFill="1" applyBorder="1" applyAlignment="1" applyProtection="1">
      <alignment vertical="center" wrapText="1"/>
      <protection/>
    </xf>
    <xf numFmtId="164" fontId="29" fillId="0" borderId="0" xfId="75" applyNumberFormat="1" applyFont="1" applyAlignment="1" applyProtection="1">
      <alignment vertical="center" wrapText="1"/>
      <protection/>
    </xf>
    <xf numFmtId="165" fontId="14" fillId="7" borderId="8" xfId="67" applyFont="1" applyFill="1" applyBorder="1" applyAlignment="1" applyProtection="1">
      <alignment horizontal="left" vertical="center" wrapText="1"/>
      <protection/>
    </xf>
    <xf numFmtId="164" fontId="29" fillId="0" borderId="0" xfId="0" applyFont="1" applyAlignment="1" applyProtection="1">
      <alignment vertical="center"/>
      <protection/>
    </xf>
    <xf numFmtId="165" fontId="29" fillId="0" borderId="0" xfId="75" applyFont="1" applyAlignment="1" applyProtection="1">
      <alignment horizontal="center" vertical="center" wrapText="1"/>
      <protection/>
    </xf>
    <xf numFmtId="165" fontId="17" fillId="0" borderId="0" xfId="75" applyFont="1" applyAlignment="1" applyProtection="1">
      <alignment horizontal="center" vertical="center" wrapText="1"/>
      <protection/>
    </xf>
    <xf numFmtId="165" fontId="34" fillId="6" borderId="0" xfId="75" applyFont="1" applyFill="1" applyBorder="1" applyAlignment="1" applyProtection="1">
      <alignment horizontal="center" vertical="center" wrapText="1"/>
      <protection/>
    </xf>
    <xf numFmtId="165" fontId="14" fillId="6" borderId="18" xfId="75" applyFont="1" applyFill="1" applyBorder="1" applyAlignment="1" applyProtection="1">
      <alignment horizontal="left" vertical="center" wrapText="1" indent="1"/>
      <protection/>
    </xf>
    <xf numFmtId="165" fontId="14" fillId="7" borderId="8" xfId="75" applyFont="1" applyFill="1" applyBorder="1" applyAlignment="1" applyProtection="1">
      <alignment horizontal="left" vertical="center" wrapText="1"/>
      <protection/>
    </xf>
    <xf numFmtId="164" fontId="14" fillId="4" borderId="18" xfId="75" applyNumberFormat="1" applyFont="1" applyFill="1" applyBorder="1" applyAlignment="1" applyProtection="1">
      <alignment vertical="center" wrapText="1"/>
      <protection locked="0"/>
    </xf>
    <xf numFmtId="165" fontId="14" fillId="0" borderId="0" xfId="75" applyFont="1" applyBorder="1" applyAlignment="1" applyProtection="1">
      <alignment horizontal="center" vertical="top" wrapText="1"/>
      <protection/>
    </xf>
    <xf numFmtId="165" fontId="36" fillId="6" borderId="0" xfId="75" applyFont="1" applyFill="1" applyBorder="1" applyAlignment="1" applyProtection="1">
      <alignment horizontal="center" vertical="top" wrapText="1"/>
      <protection/>
    </xf>
    <xf numFmtId="165" fontId="34" fillId="0" borderId="10" xfId="75" applyFont="1" applyBorder="1" applyAlignment="1" applyProtection="1">
      <alignment horizontal="center" vertical="center" wrapText="1"/>
      <protection/>
    </xf>
    <xf numFmtId="164" fontId="14" fillId="8" borderId="16" xfId="0" applyFont="1" applyFill="1" applyBorder="1" applyAlignment="1" applyProtection="1">
      <alignment horizontal="left" vertical="center" wrapText="1" indent="4"/>
      <protection locked="0"/>
    </xf>
    <xf numFmtId="164" fontId="14" fillId="9" borderId="16" xfId="74" applyNumberFormat="1" applyFont="1" applyFill="1" applyBorder="1" applyAlignment="1" applyProtection="1">
      <alignment horizontal="center" vertical="center" wrapText="1"/>
      <protection/>
    </xf>
    <xf numFmtId="165" fontId="34" fillId="0" borderId="8" xfId="75" applyFont="1" applyBorder="1" applyAlignment="1" applyProtection="1">
      <alignment horizontal="center" vertical="center" wrapText="1"/>
      <protection/>
    </xf>
    <xf numFmtId="164" fontId="35" fillId="0" borderId="8" xfId="0" applyFont="1" applyBorder="1" applyAlignment="1" applyProtection="1">
      <alignment horizontal="center" vertical="center"/>
      <protection/>
    </xf>
    <xf numFmtId="169" fontId="14" fillId="8" borderId="8" xfId="75" applyNumberFormat="1" applyFont="1" applyFill="1" applyBorder="1" applyAlignment="1" applyProtection="1">
      <alignment horizontal="right" vertical="center" wrapText="1"/>
      <protection locked="0"/>
    </xf>
    <xf numFmtId="164" fontId="14" fillId="6" borderId="8" xfId="75" applyNumberFormat="1" applyFont="1" applyFill="1" applyBorder="1" applyAlignment="1" applyProtection="1">
      <alignment horizontal="center" vertical="center" wrapText="1"/>
      <protection/>
    </xf>
    <xf numFmtId="169" fontId="14" fillId="0" borderId="16" xfId="75" applyNumberFormat="1" applyFont="1" applyBorder="1" applyAlignment="1" applyProtection="1">
      <alignment horizontal="right" vertical="center" wrapText="1"/>
      <protection/>
    </xf>
    <xf numFmtId="165" fontId="14" fillId="0" borderId="8" xfId="75" applyFont="1" applyBorder="1" applyAlignment="1" applyProtection="1">
      <alignment horizontal="left" vertical="center" wrapText="1" indent="5"/>
      <protection/>
    </xf>
    <xf numFmtId="164" fontId="14" fillId="6" borderId="11" xfId="75" applyNumberFormat="1" applyFont="1" applyFill="1" applyBorder="1" applyAlignment="1" applyProtection="1">
      <alignment horizontal="center" vertical="center" wrapText="1"/>
      <protection/>
    </xf>
    <xf numFmtId="164" fontId="14" fillId="0" borderId="8" xfId="75" applyNumberFormat="1" applyFont="1" applyBorder="1" applyAlignment="1" applyProtection="1">
      <alignment horizontal="center" vertical="center" wrapText="1"/>
      <protection/>
    </xf>
    <xf numFmtId="174" fontId="0" fillId="8" borderId="8" xfId="0" applyNumberFormat="1" applyFill="1" applyBorder="1" applyAlignment="1" applyProtection="1">
      <alignment horizontal="right" vertical="center"/>
      <protection locked="0"/>
    </xf>
    <xf numFmtId="164" fontId="0" fillId="9" borderId="15" xfId="74" applyNumberFormat="1" applyFont="1" applyFill="1" applyBorder="1" applyAlignment="1" applyProtection="1">
      <alignment horizontal="center" vertical="center" wrapText="1"/>
      <protection locked="0"/>
    </xf>
    <xf numFmtId="164" fontId="0" fillId="9" borderId="11" xfId="74" applyNumberFormat="1" applyFont="1" applyFill="1" applyBorder="1" applyAlignment="1" applyProtection="1">
      <alignment horizontal="center" vertical="center" wrapText="1"/>
      <protection locked="0"/>
    </xf>
    <xf numFmtId="169" fontId="0" fillId="10" borderId="9" xfId="0" applyNumberFormat="1" applyFill="1" applyBorder="1" applyAlignment="1" applyProtection="1">
      <alignment horizontal="right" vertical="center"/>
      <protection/>
    </xf>
    <xf numFmtId="169" fontId="29" fillId="10" borderId="9" xfId="0" applyNumberFormat="1" applyFont="1" applyFill="1" applyBorder="1" applyAlignment="1" applyProtection="1">
      <alignment horizontal="right"/>
      <protection/>
    </xf>
    <xf numFmtId="164" fontId="14" fillId="10" borderId="14" xfId="75" applyNumberFormat="1" applyFont="1" applyFill="1" applyBorder="1" applyAlignment="1" applyProtection="1">
      <alignment vertical="center" wrapText="1"/>
      <protection/>
    </xf>
    <xf numFmtId="164" fontId="14" fillId="10" borderId="9" xfId="75" applyNumberFormat="1" applyFont="1" applyFill="1" applyBorder="1" applyAlignment="1" applyProtection="1">
      <alignment horizontal="left" vertical="center" wrapText="1" indent="5"/>
      <protection/>
    </xf>
    <xf numFmtId="164" fontId="35" fillId="10" borderId="16" xfId="0" applyFont="1" applyFill="1" applyBorder="1" applyAlignment="1" applyProtection="1">
      <alignment vertical="center" wrapText="1"/>
      <protection/>
    </xf>
    <xf numFmtId="164" fontId="35" fillId="10" borderId="9" xfId="0" applyFont="1" applyFill="1" applyBorder="1" applyAlignment="1" applyProtection="1">
      <alignment vertical="center" wrapText="1"/>
      <protection/>
    </xf>
    <xf numFmtId="164" fontId="35" fillId="10" borderId="9" xfId="0" applyFont="1" applyFill="1" applyBorder="1" applyAlignment="1" applyProtection="1">
      <alignment vertical="center"/>
      <protection/>
    </xf>
    <xf numFmtId="164" fontId="35" fillId="10" borderId="14" xfId="0" applyFont="1" applyFill="1" applyBorder="1" applyAlignment="1" applyProtection="1">
      <alignment horizontal="left" vertical="center" indent="5"/>
      <protection/>
    </xf>
    <xf numFmtId="164" fontId="14" fillId="10" borderId="16" xfId="75" applyNumberFormat="1" applyFont="1" applyFill="1" applyBorder="1" applyAlignment="1" applyProtection="1">
      <alignment vertical="center" wrapText="1"/>
      <protection/>
    </xf>
    <xf numFmtId="164" fontId="14" fillId="0" borderId="0" xfId="0" applyFont="1" applyAlignment="1" applyProtection="1">
      <alignment vertical="center"/>
      <protection/>
    </xf>
    <xf numFmtId="165" fontId="14" fillId="0" borderId="0" xfId="75" applyFont="1" applyAlignment="1" applyProtection="1">
      <alignment horizontal="right" vertical="top" wrapText="1"/>
      <protection/>
    </xf>
    <xf numFmtId="164" fontId="0" fillId="0" borderId="0" xfId="75" applyNumberFormat="1" applyFont="1" applyAlignment="1" applyProtection="1">
      <alignment horizontal="left" vertical="top"/>
      <protection/>
    </xf>
    <xf numFmtId="164" fontId="0" fillId="0" borderId="0" xfId="75" applyNumberFormat="1" applyFont="1" applyAlignment="1" applyProtection="1">
      <alignment vertical="center" wrapText="1"/>
      <protection/>
    </xf>
    <xf numFmtId="164" fontId="0" fillId="0" borderId="0" xfId="75" applyNumberFormat="1" applyFont="1" applyAlignment="1" applyProtection="1">
      <alignment vertical="center"/>
      <protection/>
    </xf>
    <xf numFmtId="164" fontId="29" fillId="0" borderId="0" xfId="75" applyNumberFormat="1" applyFont="1" applyAlignment="1" applyProtection="1">
      <alignment vertical="center"/>
      <protection/>
    </xf>
    <xf numFmtId="164" fontId="14" fillId="4" borderId="8" xfId="0" applyFont="1" applyFill="1" applyBorder="1" applyAlignment="1" applyProtection="1">
      <alignment horizontal="left" vertical="center" wrapText="1" indent="4"/>
      <protection locked="0"/>
    </xf>
    <xf numFmtId="174" fontId="0" fillId="8" borderId="8" xfId="0" applyNumberFormat="1" applyFill="1" applyBorder="1" applyAlignment="1" applyProtection="1">
      <alignment horizontal="right" vertical="center" wrapText="1"/>
      <protection locked="0"/>
    </xf>
    <xf numFmtId="164" fontId="14" fillId="0" borderId="0" xfId="0" applyFont="1" applyBorder="1" applyAlignment="1" applyProtection="1">
      <alignment vertical="center"/>
      <protection/>
    </xf>
    <xf numFmtId="164" fontId="14" fillId="0" borderId="12" xfId="0" applyFont="1" applyBorder="1" applyAlignment="1" applyProtection="1">
      <alignment horizontal="center" vertical="center" wrapText="1"/>
      <protection/>
    </xf>
    <xf numFmtId="165" fontId="14" fillId="0" borderId="13" xfId="0" applyNumberFormat="1" applyFont="1" applyBorder="1" applyAlignment="1" applyProtection="1">
      <alignment horizontal="center" vertical="center"/>
      <protection/>
    </xf>
    <xf numFmtId="164" fontId="14" fillId="0" borderId="8" xfId="0" applyFont="1" applyBorder="1" applyAlignment="1" applyProtection="1">
      <alignment horizontal="center" vertical="center"/>
      <protection/>
    </xf>
    <xf numFmtId="164" fontId="48" fillId="0" borderId="0" xfId="0" applyFont="1" applyBorder="1" applyAlignment="1" applyProtection="1">
      <alignment horizontal="center" vertical="center"/>
      <protection/>
    </xf>
    <xf numFmtId="164" fontId="48" fillId="0" borderId="9" xfId="0" applyFont="1" applyBorder="1" applyAlignment="1" applyProtection="1">
      <alignment horizontal="center" vertical="center"/>
      <protection/>
    </xf>
    <xf numFmtId="164" fontId="49" fillId="0" borderId="0" xfId="0" applyFont="1" applyAlignment="1" applyProtection="1">
      <alignment vertical="center"/>
      <protection/>
    </xf>
    <xf numFmtId="164" fontId="13" fillId="0" borderId="0" xfId="0" applyFont="1" applyAlignment="1" applyProtection="1">
      <alignment vertical="center"/>
      <protection/>
    </xf>
    <xf numFmtId="164" fontId="13" fillId="0" borderId="8" xfId="0" applyFont="1" applyBorder="1" applyAlignment="1" applyProtection="1">
      <alignment horizontal="center" vertical="center"/>
      <protection/>
    </xf>
    <xf numFmtId="164" fontId="13" fillId="0" borderId="16" xfId="0" applyFont="1" applyBorder="1" applyAlignment="1" applyProtection="1">
      <alignment vertical="center"/>
      <protection/>
    </xf>
    <xf numFmtId="164" fontId="13" fillId="0" borderId="9" xfId="0" applyFont="1" applyBorder="1" applyAlignment="1" applyProtection="1">
      <alignment vertical="center"/>
      <protection/>
    </xf>
    <xf numFmtId="164" fontId="13" fillId="0" borderId="14" xfId="0" applyFont="1" applyBorder="1" applyAlignment="1" applyProtection="1">
      <alignment vertical="center"/>
      <protection/>
    </xf>
    <xf numFmtId="165" fontId="14" fillId="0" borderId="11" xfId="0" applyNumberFormat="1" applyFont="1" applyBorder="1" applyAlignment="1" applyProtection="1">
      <alignment horizontal="center" vertical="center"/>
      <protection/>
    </xf>
    <xf numFmtId="164" fontId="14" fillId="0" borderId="16" xfId="0" applyFont="1" applyBorder="1" applyAlignment="1" applyProtection="1">
      <alignment horizontal="center" vertical="center"/>
      <protection/>
    </xf>
    <xf numFmtId="164" fontId="14" fillId="0" borderId="14" xfId="0" applyFont="1" applyBorder="1" applyAlignment="1" applyProtection="1">
      <alignment horizontal="center" vertical="center"/>
      <protection/>
    </xf>
    <xf numFmtId="164" fontId="21" fillId="8" borderId="8" xfId="20" applyFont="1" applyFill="1" applyBorder="1" applyAlignment="1" applyProtection="1">
      <alignment horizontal="left" vertical="center" wrapText="1"/>
      <protection locked="0"/>
    </xf>
    <xf numFmtId="164" fontId="14" fillId="4" borderId="8" xfId="0" applyFont="1" applyFill="1" applyBorder="1" applyAlignment="1" applyProtection="1">
      <alignment horizontal="left" vertical="center" wrapText="1"/>
      <protection locked="0"/>
    </xf>
    <xf numFmtId="165" fontId="13" fillId="0" borderId="16" xfId="67" applyFont="1" applyBorder="1" applyAlignment="1" applyProtection="1">
      <alignment vertical="center" wrapText="1"/>
      <protection/>
    </xf>
    <xf numFmtId="165" fontId="13" fillId="0" borderId="9" xfId="67" applyFont="1" applyBorder="1" applyAlignment="1" applyProtection="1">
      <alignment vertical="center" wrapText="1"/>
      <protection/>
    </xf>
    <xf numFmtId="165" fontId="13" fillId="0" borderId="14" xfId="67" applyFont="1" applyBorder="1" applyAlignment="1" applyProtection="1">
      <alignment vertical="center" wrapText="1"/>
      <protection/>
    </xf>
    <xf numFmtId="165" fontId="50" fillId="10" borderId="16" xfId="0" applyNumberFormat="1" applyFont="1" applyFill="1" applyBorder="1" applyAlignment="1" applyProtection="1">
      <alignment horizontal="center" vertical="center"/>
      <protection/>
    </xf>
    <xf numFmtId="165" fontId="14" fillId="10" borderId="9" xfId="67" applyFont="1" applyFill="1" applyBorder="1" applyAlignment="1" applyProtection="1">
      <alignment vertical="center" wrapText="1"/>
      <protection/>
    </xf>
    <xf numFmtId="165" fontId="14" fillId="10" borderId="14" xfId="67" applyFont="1" applyFill="1" applyBorder="1" applyAlignment="1" applyProtection="1">
      <alignment vertical="center" wrapText="1"/>
      <protection/>
    </xf>
    <xf numFmtId="164" fontId="14" fillId="0" borderId="0" xfId="0" applyFont="1" applyBorder="1" applyAlignment="1" applyProtection="1">
      <alignment horizontal="center" vertical="center"/>
      <protection/>
    </xf>
    <xf numFmtId="164" fontId="29" fillId="0" borderId="0" xfId="0" applyFont="1" applyBorder="1" applyAlignment="1" applyProtection="1">
      <alignment horizontal="center" vertical="center"/>
      <protection/>
    </xf>
    <xf numFmtId="165" fontId="14" fillId="0" borderId="8" xfId="0" applyNumberFormat="1" applyFont="1" applyBorder="1" applyAlignment="1" applyProtection="1">
      <alignment horizontal="center" vertical="center"/>
      <protection/>
    </xf>
    <xf numFmtId="165" fontId="14" fillId="7" borderId="8" xfId="67" applyNumberFormat="1" applyFont="1" applyFill="1" applyBorder="1" applyAlignment="1" applyProtection="1">
      <alignment horizontal="left" vertical="center" wrapText="1" indent="1"/>
      <protection/>
    </xf>
    <xf numFmtId="165" fontId="14" fillId="7" borderId="8" xfId="67" applyNumberFormat="1" applyFont="1" applyFill="1" applyBorder="1" applyAlignment="1" applyProtection="1">
      <alignment horizontal="center" vertical="center" wrapText="1"/>
      <protection/>
    </xf>
    <xf numFmtId="165" fontId="0" fillId="9" borderId="8" xfId="74" applyFont="1" applyFill="1" applyBorder="1" applyAlignment="1" applyProtection="1">
      <alignment horizontal="center" vertical="center" wrapText="1"/>
      <protection locked="0"/>
    </xf>
    <xf numFmtId="165" fontId="14" fillId="8" borderId="8" xfId="67" applyFont="1" applyFill="1" applyBorder="1" applyAlignment="1" applyProtection="1">
      <alignment horizontal="left" vertical="center" wrapText="1"/>
      <protection locked="0"/>
    </xf>
    <xf numFmtId="165" fontId="14" fillId="0" borderId="18" xfId="67" applyFont="1" applyBorder="1" applyAlignment="1" applyProtection="1">
      <alignment vertical="center" wrapText="1"/>
      <protection/>
    </xf>
    <xf numFmtId="164" fontId="51" fillId="10" borderId="16" xfId="0" applyFont="1" applyFill="1" applyBorder="1" applyAlignment="1" applyProtection="1">
      <alignment horizontal="left" vertical="center"/>
      <protection/>
    </xf>
    <xf numFmtId="164" fontId="51" fillId="10" borderId="9" xfId="0" applyFont="1" applyFill="1" applyBorder="1" applyAlignment="1" applyProtection="1">
      <alignment horizontal="left" vertical="center"/>
      <protection/>
    </xf>
    <xf numFmtId="164" fontId="14" fillId="10" borderId="9" xfId="0" applyFont="1" applyFill="1" applyBorder="1" applyAlignment="1" applyProtection="1">
      <alignment horizontal="center" vertical="center"/>
      <protection/>
    </xf>
    <xf numFmtId="164" fontId="14" fillId="10" borderId="14" xfId="0" applyFont="1" applyFill="1" applyBorder="1" applyAlignment="1" applyProtection="1">
      <alignment horizontal="center" vertical="center"/>
      <protection/>
    </xf>
    <xf numFmtId="164" fontId="50" fillId="10" borderId="16" xfId="0" applyFont="1" applyFill="1" applyBorder="1" applyAlignment="1" applyProtection="1">
      <alignment horizontal="center" vertical="center"/>
      <protection/>
    </xf>
    <xf numFmtId="164" fontId="14" fillId="0" borderId="17" xfId="0" applyFont="1" applyBorder="1" applyAlignment="1" applyProtection="1">
      <alignment vertical="center"/>
      <protection/>
    </xf>
    <xf numFmtId="164" fontId="14" fillId="0" borderId="15" xfId="0" applyFont="1" applyBorder="1" applyAlignment="1" applyProtection="1">
      <alignment vertical="center"/>
      <protection/>
    </xf>
    <xf numFmtId="165" fontId="14" fillId="0" borderId="11" xfId="67" applyFont="1" applyBorder="1" applyAlignment="1" applyProtection="1">
      <alignment vertical="center" wrapText="1"/>
      <protection/>
    </xf>
    <xf numFmtId="164" fontId="14" fillId="0" borderId="20" xfId="0" applyFont="1" applyBorder="1" applyAlignment="1" applyProtection="1">
      <alignment vertical="center"/>
      <protection/>
    </xf>
    <xf numFmtId="164" fontId="14" fillId="0" borderId="19" xfId="0" applyFont="1" applyBorder="1" applyAlignment="1" applyProtection="1">
      <alignment vertical="center"/>
      <protection/>
    </xf>
    <xf numFmtId="169" fontId="14" fillId="8" borderId="8" xfId="67" applyNumberFormat="1" applyFont="1" applyFill="1" applyBorder="1" applyAlignment="1" applyProtection="1">
      <alignment horizontal="right" vertical="center" wrapText="1"/>
      <protection locked="0"/>
    </xf>
    <xf numFmtId="165" fontId="13" fillId="0" borderId="8" xfId="0" applyNumberFormat="1" applyFont="1" applyBorder="1" applyAlignment="1" applyProtection="1">
      <alignment horizontal="left" vertical="center" wrapText="1"/>
      <protection/>
    </xf>
    <xf numFmtId="164" fontId="14" fillId="10" borderId="9" xfId="0" applyFont="1" applyFill="1" applyBorder="1" applyAlignment="1" applyProtection="1">
      <alignment vertical="center"/>
      <protection/>
    </xf>
    <xf numFmtId="164" fontId="14" fillId="10" borderId="14" xfId="0" applyFont="1" applyFill="1" applyBorder="1" applyAlignment="1" applyProtection="1">
      <alignment vertical="center"/>
      <protection/>
    </xf>
    <xf numFmtId="164" fontId="17" fillId="0" borderId="0" xfId="75" applyNumberFormat="1" applyFont="1" applyAlignment="1" applyProtection="1">
      <alignment vertical="center" wrapText="1"/>
      <protection/>
    </xf>
    <xf numFmtId="165" fontId="14" fillId="6" borderId="0" xfId="75" applyFont="1" applyFill="1" applyBorder="1" applyAlignment="1" applyProtection="1">
      <alignment horizontal="right" vertical="center" wrapText="1"/>
      <protection/>
    </xf>
    <xf numFmtId="165" fontId="14" fillId="6" borderId="0" xfId="75" applyFont="1" applyFill="1" applyBorder="1" applyAlignment="1" applyProtection="1">
      <alignment horizontal="center" vertical="center" wrapText="1"/>
      <protection/>
    </xf>
    <xf numFmtId="165" fontId="0" fillId="0" borderId="8" xfId="51" applyFont="1" applyBorder="1" applyAlignment="1" applyProtection="1">
      <alignment horizontal="center" vertical="center" wrapText="1"/>
      <protection/>
    </xf>
    <xf numFmtId="164" fontId="17" fillId="0" borderId="0" xfId="60" applyFont="1" applyBorder="1" applyAlignment="1" applyProtection="1">
      <alignment vertical="top"/>
      <protection/>
    </xf>
    <xf numFmtId="164" fontId="0" fillId="6" borderId="8" xfId="75" applyNumberFormat="1" applyFont="1" applyFill="1" applyBorder="1" applyAlignment="1" applyProtection="1">
      <alignment horizontal="center" vertical="center" wrapText="1"/>
      <protection/>
    </xf>
    <xf numFmtId="165" fontId="0" fillId="0" borderId="8" xfId="75" applyFont="1" applyBorder="1" applyAlignment="1" applyProtection="1">
      <alignment horizontal="left" vertical="center" wrapText="1"/>
      <protection/>
    </xf>
    <xf numFmtId="165" fontId="17" fillId="6" borderId="8" xfId="75" applyFont="1" applyFill="1" applyBorder="1" applyAlignment="1" applyProtection="1">
      <alignment horizontal="center" vertical="center" wrapText="1"/>
      <protection/>
    </xf>
    <xf numFmtId="165" fontId="17" fillId="0" borderId="8" xfId="75" applyFont="1" applyBorder="1" applyAlignment="1" applyProtection="1">
      <alignment horizontal="center" vertical="center" wrapText="1"/>
      <protection/>
    </xf>
    <xf numFmtId="165" fontId="0" fillId="0" borderId="8" xfId="75" applyFont="1" applyBorder="1" applyAlignment="1" applyProtection="1">
      <alignment horizontal="left" vertical="center" wrapText="1" indent="1"/>
      <protection/>
    </xf>
    <xf numFmtId="164" fontId="0" fillId="8" borderId="8" xfId="75" applyNumberFormat="1" applyFont="1" applyFill="1" applyBorder="1" applyAlignment="1" applyProtection="1">
      <alignment horizontal="left" vertical="center" wrapText="1"/>
      <protection locked="0"/>
    </xf>
    <xf numFmtId="164" fontId="21" fillId="4" borderId="8" xfId="20" applyFont="1" applyFill="1" applyBorder="1" applyAlignment="1" applyProtection="1">
      <alignment horizontal="left" vertical="center" wrapText="1"/>
      <protection locked="0"/>
    </xf>
    <xf numFmtId="164" fontId="14" fillId="4" borderId="8" xfId="75" applyNumberFormat="1" applyFont="1" applyFill="1" applyBorder="1" applyAlignment="1" applyProtection="1">
      <alignment horizontal="left" vertical="center" wrapText="1"/>
      <protection locked="0"/>
    </xf>
    <xf numFmtId="164" fontId="45" fillId="0" borderId="0" xfId="60" applyFont="1" applyBorder="1" applyAlignment="1" applyProtection="1">
      <alignment vertical="top"/>
      <protection/>
    </xf>
    <xf numFmtId="164" fontId="47" fillId="10" borderId="16" xfId="60" applyFont="1" applyFill="1" applyBorder="1" applyAlignment="1" applyProtection="1">
      <alignment horizontal="center" vertical="center"/>
      <protection/>
    </xf>
    <xf numFmtId="164" fontId="47" fillId="10" borderId="9" xfId="60" applyFont="1" applyFill="1" applyBorder="1" applyAlignment="1" applyProtection="1">
      <alignment horizontal="left" vertical="center"/>
      <protection/>
    </xf>
    <xf numFmtId="164" fontId="47" fillId="10" borderId="14" xfId="60" applyFont="1" applyFill="1" applyBorder="1" applyAlignment="1" applyProtection="1">
      <alignment horizontal="left" vertical="center"/>
      <protection/>
    </xf>
    <xf numFmtId="165" fontId="3" fillId="0" borderId="0" xfId="75" applyFont="1" applyAlignment="1" applyProtection="1">
      <alignment vertical="center" wrapText="1"/>
      <protection/>
    </xf>
    <xf numFmtId="165" fontId="3" fillId="0" borderId="0" xfId="75" applyFont="1" applyAlignment="1" applyProtection="1">
      <alignment horizontal="right" vertical="top" wrapText="1"/>
      <protection/>
    </xf>
    <xf numFmtId="165" fontId="52" fillId="0" borderId="0" xfId="60" applyNumberFormat="1" applyFont="1" applyBorder="1" applyAlignment="1" applyProtection="1">
      <alignment horizontal="justify" vertical="top" wrapText="1"/>
      <protection/>
    </xf>
    <xf numFmtId="164" fontId="53" fillId="0" borderId="0" xfId="0" applyFont="1" applyAlignment="1" applyProtection="1">
      <alignment vertical="top"/>
      <protection/>
    </xf>
    <xf numFmtId="164" fontId="54" fillId="0" borderId="0" xfId="0" applyFont="1" applyAlignment="1" applyProtection="1">
      <alignment horizontal="right" vertical="center"/>
      <protection/>
    </xf>
    <xf numFmtId="164" fontId="54" fillId="0" borderId="0" xfId="0" applyFont="1" applyAlignment="1" applyProtection="1">
      <alignment vertical="top"/>
      <protection/>
    </xf>
    <xf numFmtId="164" fontId="53" fillId="0" borderId="21" xfId="0" applyFont="1" applyBorder="1" applyAlignment="1" applyProtection="1">
      <alignment vertical="top" wrapText="1"/>
      <protection/>
    </xf>
    <xf numFmtId="165" fontId="53" fillId="0" borderId="21" xfId="0" applyNumberFormat="1" applyFont="1" applyBorder="1" applyAlignment="1" applyProtection="1">
      <alignment horizontal="center" vertical="center"/>
      <protection/>
    </xf>
    <xf numFmtId="164" fontId="54" fillId="0" borderId="0" xfId="0" applyFont="1" applyAlignment="1" applyProtection="1">
      <alignment horizontal="right" vertical="center" wrapText="1"/>
      <protection/>
    </xf>
    <xf numFmtId="164" fontId="18" fillId="0" borderId="0" xfId="0" applyFont="1" applyAlignment="1" applyProtection="1">
      <alignment horizontal="center" vertical="top" readingOrder="1"/>
      <protection/>
    </xf>
    <xf numFmtId="164" fontId="53" fillId="0" borderId="0" xfId="0" applyFont="1" applyBorder="1" applyAlignment="1" applyProtection="1">
      <alignment horizontal="center" vertical="top" wrapText="1"/>
      <protection/>
    </xf>
    <xf numFmtId="164" fontId="53" fillId="0" borderId="0" xfId="0" applyFont="1" applyAlignment="1" applyProtection="1">
      <alignment vertical="top" wrapText="1"/>
      <protection/>
    </xf>
    <xf numFmtId="164" fontId="55" fillId="0" borderId="0" xfId="0" applyFont="1" applyBorder="1" applyAlignment="1" applyProtection="1">
      <alignment horizontal="center" vertical="top"/>
      <protection/>
    </xf>
    <xf numFmtId="165" fontId="56" fillId="0" borderId="22" xfId="0" applyNumberFormat="1" applyFont="1" applyBorder="1" applyAlignment="1" applyProtection="1">
      <alignment horizontal="left" vertical="center" wrapText="1"/>
      <protection/>
    </xf>
    <xf numFmtId="164" fontId="55" fillId="0" borderId="0" xfId="0" applyFont="1" applyAlignment="1" applyProtection="1">
      <alignment vertical="top" wrapText="1"/>
      <protection/>
    </xf>
    <xf numFmtId="164" fontId="55" fillId="0" borderId="0" xfId="0" applyFont="1" applyAlignment="1" applyProtection="1">
      <alignment vertical="top"/>
      <protection/>
    </xf>
    <xf numFmtId="164" fontId="53" fillId="0" borderId="21" xfId="0" applyFont="1" applyBorder="1" applyAlignment="1" applyProtection="1">
      <alignment horizontal="left" vertical="center" wrapText="1"/>
      <protection/>
    </xf>
    <xf numFmtId="165" fontId="53" fillId="0" borderId="21" xfId="0" applyNumberFormat="1" applyFont="1" applyBorder="1" applyAlignment="1" applyProtection="1">
      <alignment horizontal="center" vertical="center" wrapText="1"/>
      <protection/>
    </xf>
    <xf numFmtId="164" fontId="53" fillId="0" borderId="0" xfId="0" applyFont="1" applyBorder="1" applyAlignment="1" applyProtection="1">
      <alignment vertical="top"/>
      <protection/>
    </xf>
    <xf numFmtId="164" fontId="53" fillId="0" borderId="0" xfId="0" applyFont="1" applyAlignment="1" applyProtection="1">
      <alignment horizontal="right" vertical="top"/>
      <protection/>
    </xf>
    <xf numFmtId="164" fontId="53" fillId="0" borderId="0" xfId="0" applyFont="1" applyBorder="1" applyAlignment="1" applyProtection="1">
      <alignment horizontal="right" vertical="top"/>
      <protection/>
    </xf>
    <xf numFmtId="164" fontId="44" fillId="0" borderId="0" xfId="0" applyFont="1" applyAlignment="1" applyProtection="1">
      <alignment vertical="top"/>
      <protection/>
    </xf>
    <xf numFmtId="164" fontId="53" fillId="0" borderId="0" xfId="0" applyFont="1" applyBorder="1" applyAlignment="1" applyProtection="1">
      <alignment horizontal="center" vertical="top"/>
      <protection/>
    </xf>
    <xf numFmtId="165" fontId="56" fillId="0" borderId="0" xfId="0" applyNumberFormat="1" applyFont="1" applyBorder="1" applyAlignment="1" applyProtection="1">
      <alignment horizontal="center" vertical="top" wrapText="1"/>
      <protection/>
    </xf>
    <xf numFmtId="165" fontId="56" fillId="0" borderId="0" xfId="0" applyNumberFormat="1" applyFont="1" applyBorder="1" applyAlignment="1" applyProtection="1">
      <alignment vertical="top" wrapText="1"/>
      <protection/>
    </xf>
    <xf numFmtId="165" fontId="29" fillId="0" borderId="0" xfId="0" applyNumberFormat="1" applyFont="1" applyAlignment="1" applyProtection="1">
      <alignment vertical="top"/>
      <protection/>
    </xf>
    <xf numFmtId="169" fontId="29" fillId="0" borderId="0" xfId="0" applyNumberFormat="1" applyFont="1" applyAlignment="1" applyProtection="1">
      <alignment vertical="top"/>
      <protection/>
    </xf>
    <xf numFmtId="165" fontId="56" fillId="0" borderId="22" xfId="0" applyNumberFormat="1" applyFont="1" applyBorder="1" applyAlignment="1" applyProtection="1">
      <alignment vertical="top" wrapText="1"/>
      <protection/>
    </xf>
    <xf numFmtId="164" fontId="55" fillId="0" borderId="0" xfId="0" applyFont="1" applyBorder="1" applyAlignment="1" applyProtection="1">
      <alignment vertical="top"/>
      <protection/>
    </xf>
    <xf numFmtId="165" fontId="53" fillId="0" borderId="21" xfId="0" applyNumberFormat="1" applyFont="1" applyBorder="1" applyAlignment="1" applyProtection="1">
      <alignment horizontal="left" vertical="center" wrapText="1"/>
      <protection/>
    </xf>
    <xf numFmtId="165" fontId="55" fillId="0" borderId="0" xfId="0" applyNumberFormat="1" applyFont="1" applyAlignment="1" applyProtection="1">
      <alignment vertical="top"/>
      <protection/>
    </xf>
    <xf numFmtId="169" fontId="55" fillId="0" borderId="0" xfId="0" applyNumberFormat="1" applyFont="1" applyAlignment="1" applyProtection="1">
      <alignment vertical="top"/>
      <protection/>
    </xf>
    <xf numFmtId="164" fontId="53" fillId="0" borderId="0" xfId="0" applyFont="1" applyAlignment="1" applyProtection="1">
      <alignment horizontal="center" vertical="top"/>
      <protection/>
    </xf>
    <xf numFmtId="164" fontId="53" fillId="0" borderId="0" xfId="0" applyFont="1" applyAlignment="1" applyProtection="1">
      <alignment horizontal="right" vertical="center"/>
      <protection/>
    </xf>
    <xf numFmtId="164" fontId="53" fillId="0" borderId="0" xfId="0" applyFont="1" applyAlignment="1" applyProtection="1">
      <alignment horizontal="center" vertical="top" wrapText="1"/>
      <protection/>
    </xf>
    <xf numFmtId="165" fontId="53" fillId="0" borderId="0" xfId="0" applyNumberFormat="1" applyFont="1" applyAlignment="1" applyProtection="1">
      <alignment vertical="top"/>
      <protection/>
    </xf>
    <xf numFmtId="164" fontId="53" fillId="0" borderId="0" xfId="0" applyFont="1" applyBorder="1" applyAlignment="1" applyProtection="1">
      <alignment horizontal="left" vertical="top" wrapText="1"/>
      <protection/>
    </xf>
    <xf numFmtId="164" fontId="56" fillId="0" borderId="0" xfId="0" applyFont="1" applyBorder="1" applyAlignment="1" applyProtection="1">
      <alignment horizontal="center" vertical="center" wrapText="1"/>
      <protection/>
    </xf>
    <xf numFmtId="165" fontId="56" fillId="0" borderId="0" xfId="0" applyNumberFormat="1" applyFont="1" applyBorder="1" applyAlignment="1" applyProtection="1">
      <alignment horizontal="center" vertical="center" wrapText="1"/>
      <protection/>
    </xf>
    <xf numFmtId="164" fontId="53" fillId="0" borderId="0" xfId="0" applyFont="1" applyBorder="1" applyAlignment="1" applyProtection="1">
      <alignment horizontal="center" vertical="center" wrapText="1"/>
      <protection/>
    </xf>
    <xf numFmtId="164" fontId="14" fillId="0" borderId="0" xfId="60" applyFont="1" applyBorder="1" applyAlignment="1" applyProtection="1">
      <alignment vertical="top"/>
      <protection/>
    </xf>
    <xf numFmtId="164" fontId="34" fillId="0" borderId="0" xfId="60" applyFont="1" applyBorder="1" applyAlignment="1" applyProtection="1">
      <alignment horizontal="center" vertical="center"/>
      <protection/>
    </xf>
    <xf numFmtId="165" fontId="14" fillId="6" borderId="0" xfId="60" applyNumberFormat="1" applyFont="1" applyFill="1" applyBorder="1" applyAlignment="1" applyProtection="1">
      <alignment/>
      <protection/>
    </xf>
    <xf numFmtId="165" fontId="57" fillId="6" borderId="0" xfId="60" applyNumberFormat="1" applyFont="1" applyFill="1" applyBorder="1" applyAlignment="1" applyProtection="1">
      <alignment horizontal="center" vertical="center" wrapText="1"/>
      <protection/>
    </xf>
    <xf numFmtId="165" fontId="17" fillId="6" borderId="0" xfId="60" applyNumberFormat="1" applyFont="1" applyFill="1" applyBorder="1" applyAlignment="1" applyProtection="1">
      <alignment/>
      <protection/>
    </xf>
    <xf numFmtId="165" fontId="14" fillId="6" borderId="8" xfId="68" applyNumberFormat="1" applyFont="1" applyFill="1" applyBorder="1" applyAlignment="1" applyProtection="1">
      <alignment horizontal="center" vertical="center" wrapText="1"/>
      <protection/>
    </xf>
    <xf numFmtId="164" fontId="17" fillId="0" borderId="0" xfId="60" applyFont="1" applyBorder="1" applyAlignment="1" applyProtection="1">
      <alignment horizontal="center" vertical="center"/>
      <protection/>
    </xf>
    <xf numFmtId="164" fontId="14" fillId="0" borderId="8" xfId="68" applyFont="1" applyBorder="1" applyAlignment="1" applyProtection="1">
      <alignment horizontal="center" vertical="center" wrapText="1"/>
      <protection/>
    </xf>
    <xf numFmtId="165" fontId="14" fillId="0" borderId="8" xfId="68" applyNumberFormat="1" applyFont="1" applyBorder="1" applyAlignment="1" applyProtection="1">
      <alignment horizontal="left" vertical="center" wrapText="1"/>
      <protection/>
    </xf>
    <xf numFmtId="175" fontId="14" fillId="0" borderId="8" xfId="68" applyNumberFormat="1" applyFont="1" applyBorder="1" applyAlignment="1" applyProtection="1">
      <alignment horizontal="center" vertical="center" wrapText="1"/>
      <protection/>
    </xf>
    <xf numFmtId="165" fontId="14" fillId="0" borderId="8" xfId="68" applyNumberFormat="1" applyFont="1" applyBorder="1" applyAlignment="1" applyProtection="1">
      <alignment horizontal="left" vertical="center" wrapText="1" indent="1"/>
      <protection/>
    </xf>
    <xf numFmtId="164" fontId="14" fillId="8" borderId="8" xfId="74" applyNumberFormat="1" applyFont="1" applyFill="1" applyBorder="1" applyAlignment="1" applyProtection="1">
      <alignment horizontal="center" vertical="center" wrapText="1"/>
      <protection locked="0"/>
    </xf>
    <xf numFmtId="164" fontId="11" fillId="8" borderId="8" xfId="20" applyFont="1" applyFill="1" applyBorder="1" applyAlignment="1" applyProtection="1">
      <alignment horizontal="center" vertical="center" wrapText="1"/>
      <protection locked="0"/>
    </xf>
    <xf numFmtId="164" fontId="34" fillId="0" borderId="0" xfId="60" applyFont="1" applyBorder="1" applyAlignment="1" applyProtection="1">
      <alignment horizontal="center" vertical="center" wrapText="1"/>
      <protection/>
    </xf>
    <xf numFmtId="165" fontId="14" fillId="10" borderId="16" xfId="75" applyFont="1" applyFill="1" applyBorder="1" applyAlignment="1" applyProtection="1">
      <alignment vertical="center" wrapText="1"/>
      <protection/>
    </xf>
    <xf numFmtId="164" fontId="35" fillId="10" borderId="9" xfId="60" applyFont="1" applyFill="1" applyBorder="1" applyAlignment="1" applyProtection="1">
      <alignment horizontal="left" vertical="center"/>
      <protection/>
    </xf>
    <xf numFmtId="164" fontId="58" fillId="10" borderId="9" xfId="60" applyFont="1" applyFill="1" applyBorder="1" applyAlignment="1" applyProtection="1">
      <alignment horizontal="center" vertical="top"/>
      <protection/>
    </xf>
    <xf numFmtId="164" fontId="58" fillId="10" borderId="14" xfId="60" applyFont="1" applyFill="1" applyBorder="1" applyAlignment="1" applyProtection="1">
      <alignment horizontal="center" vertical="top"/>
      <protection/>
    </xf>
    <xf numFmtId="165" fontId="14" fillId="0" borderId="0" xfId="70" applyFont="1" applyAlignment="1" applyProtection="1">
      <alignment/>
      <protection/>
    </xf>
    <xf numFmtId="165" fontId="34" fillId="0" borderId="0" xfId="70" applyFont="1" applyAlignment="1" applyProtection="1">
      <alignment horizontal="center" vertical="center"/>
      <protection/>
    </xf>
    <xf numFmtId="165" fontId="34" fillId="6" borderId="0" xfId="70" applyFont="1" applyFill="1" applyBorder="1" applyAlignment="1" applyProtection="1">
      <alignment horizontal="center" vertical="center"/>
      <protection/>
    </xf>
    <xf numFmtId="165" fontId="14" fillId="6" borderId="0" xfId="70" applyFont="1" applyFill="1" applyBorder="1" applyAlignment="1" applyProtection="1">
      <alignment/>
      <protection/>
    </xf>
    <xf numFmtId="165" fontId="14" fillId="6" borderId="23" xfId="75" applyFont="1" applyFill="1" applyBorder="1" applyAlignment="1" applyProtection="1">
      <alignment horizontal="center" vertical="center" wrapText="1"/>
      <protection/>
    </xf>
    <xf numFmtId="165" fontId="14" fillId="0" borderId="23" xfId="51" applyFont="1" applyBorder="1" applyAlignment="1" applyProtection="1">
      <alignment horizontal="center" vertical="center" wrapText="1"/>
      <protection/>
    </xf>
    <xf numFmtId="165" fontId="14" fillId="6" borderId="8" xfId="70" applyFont="1" applyFill="1" applyBorder="1" applyAlignment="1" applyProtection="1">
      <alignment horizontal="center" vertical="center"/>
      <protection/>
    </xf>
    <xf numFmtId="164" fontId="14" fillId="0" borderId="8" xfId="70" applyNumberFormat="1" applyFont="1" applyBorder="1" applyAlignment="1" applyProtection="1">
      <alignment horizontal="left" vertical="center" wrapText="1"/>
      <protection/>
    </xf>
    <xf numFmtId="165" fontId="34" fillId="6" borderId="0" xfId="70" applyFont="1" applyFill="1" applyBorder="1" applyAlignment="1" applyProtection="1">
      <alignment horizontal="center" vertical="center" wrapText="1"/>
      <protection/>
    </xf>
    <xf numFmtId="165" fontId="14" fillId="6" borderId="11" xfId="70" applyFont="1" applyFill="1" applyBorder="1" applyAlignment="1" applyProtection="1">
      <alignment horizontal="center" vertical="center"/>
      <protection/>
    </xf>
    <xf numFmtId="164" fontId="14" fillId="8" borderId="11" xfId="70" applyNumberFormat="1" applyFont="1" applyFill="1" applyBorder="1" applyAlignment="1" applyProtection="1">
      <alignment horizontal="left" vertical="center" wrapText="1"/>
      <protection locked="0"/>
    </xf>
    <xf numFmtId="164" fontId="13" fillId="6" borderId="16" xfId="60" applyFont="1" applyFill="1" applyBorder="1" applyAlignment="1" applyProtection="1">
      <alignment horizontal="center" vertical="center"/>
      <protection/>
    </xf>
    <xf numFmtId="164" fontId="35" fillId="6" borderId="14" xfId="60" applyFont="1" applyFill="1" applyBorder="1" applyAlignment="1" applyProtection="1">
      <alignment horizontal="left" vertical="center"/>
      <protection/>
    </xf>
    <xf numFmtId="164" fontId="42" fillId="0" borderId="0" xfId="60" applyFont="1" applyBorder="1" applyAlignment="1" applyProtection="1">
      <alignment horizontal="right" vertical="top"/>
      <protection/>
    </xf>
    <xf numFmtId="164" fontId="14" fillId="0" borderId="0" xfId="60" applyFont="1" applyBorder="1" applyAlignment="1" applyProtection="1">
      <alignment horizontal="left" vertical="top" wrapText="1"/>
      <protection/>
    </xf>
    <xf numFmtId="164" fontId="42" fillId="0" borderId="0" xfId="60" applyFont="1" applyBorder="1" applyAlignment="1" applyProtection="1">
      <alignment vertical="top"/>
      <protection/>
    </xf>
    <xf numFmtId="165" fontId="14" fillId="6" borderId="24" xfId="70" applyFont="1" applyFill="1" applyBorder="1" applyAlignment="1" applyProtection="1">
      <alignment horizontal="center" vertical="center"/>
      <protection/>
    </xf>
    <xf numFmtId="164" fontId="14" fillId="0" borderId="24" xfId="70" applyNumberFormat="1" applyFont="1" applyBorder="1" applyAlignment="1" applyProtection="1">
      <alignment horizontal="left" vertical="center" wrapText="1"/>
      <protection/>
    </xf>
    <xf numFmtId="164" fontId="35" fillId="10" borderId="14" xfId="0" applyFont="1" applyFill="1" applyBorder="1" applyAlignment="1" applyProtection="1">
      <alignment horizontal="left" vertical="center"/>
      <protection/>
    </xf>
    <xf numFmtId="164" fontId="22" fillId="6" borderId="9" xfId="0" applyFont="1" applyFill="1" applyBorder="1" applyAlignment="1" applyProtection="1">
      <alignment horizontal="center" vertical="center"/>
      <protection/>
    </xf>
    <xf numFmtId="164" fontId="0" fillId="6" borderId="25" xfId="0" applyFont="1" applyFill="1" applyBorder="1" applyAlignment="1" applyProtection="1">
      <alignment horizontal="center" vertical="center"/>
      <protection/>
    </xf>
    <xf numFmtId="164" fontId="14" fillId="0" borderId="0" xfId="0" applyFont="1" applyAlignment="1" applyProtection="1">
      <alignment vertical="center" wrapText="1"/>
      <protection/>
    </xf>
    <xf numFmtId="164" fontId="0" fillId="0" borderId="0" xfId="0" applyFont="1" applyAlignment="1" applyProtection="1">
      <alignment vertical="top" wrapText="1"/>
      <protection/>
    </xf>
    <xf numFmtId="165" fontId="13" fillId="12" borderId="0" xfId="75" applyFont="1" applyFill="1" applyAlignment="1" applyProtection="1">
      <alignment horizontal="center" vertical="center" wrapText="1"/>
      <protection/>
    </xf>
    <xf numFmtId="165" fontId="13" fillId="12" borderId="26" xfId="74" applyFont="1" applyFill="1" applyBorder="1" applyAlignment="1" applyProtection="1">
      <alignment horizontal="center" vertical="center" wrapText="1"/>
      <protection/>
    </xf>
    <xf numFmtId="165" fontId="59" fillId="12" borderId="0" xfId="75" applyFont="1" applyFill="1" applyAlignment="1" applyProtection="1">
      <alignment horizontal="center" vertical="center" wrapText="1"/>
      <protection/>
    </xf>
    <xf numFmtId="164" fontId="14" fillId="0" borderId="0" xfId="0" applyFont="1" applyAlignment="1" applyProtection="1">
      <alignment horizontal="center" vertical="top" wrapText="1"/>
      <protection/>
    </xf>
    <xf numFmtId="165" fontId="13" fillId="12" borderId="0" xfId="75" applyFont="1" applyFill="1" applyAlignment="1" applyProtection="1">
      <alignment vertical="center" wrapText="1"/>
      <protection/>
    </xf>
    <xf numFmtId="164" fontId="14" fillId="0" borderId="0" xfId="0" applyFont="1" applyAlignment="1" applyProtection="1">
      <alignment horizontal="center" vertical="top"/>
      <protection/>
    </xf>
    <xf numFmtId="164" fontId="14" fillId="0" borderId="0" xfId="0" applyFont="1" applyAlignment="1" applyProtection="1">
      <alignment vertical="top" wrapText="1"/>
      <protection/>
    </xf>
    <xf numFmtId="165" fontId="14" fillId="0" borderId="8" xfId="72" applyFont="1" applyBorder="1" applyAlignment="1" applyProtection="1">
      <alignment vertical="center" wrapText="1"/>
      <protection/>
    </xf>
    <xf numFmtId="165" fontId="0" fillId="0" borderId="8" xfId="72" applyFont="1" applyBorder="1" applyAlignment="1" applyProtection="1">
      <alignment vertical="center" wrapText="1"/>
      <protection/>
    </xf>
    <xf numFmtId="165" fontId="0" fillId="0" borderId="16" xfId="72" applyFont="1" applyBorder="1" applyAlignment="1" applyProtection="1">
      <alignment vertical="center" wrapText="1"/>
      <protection/>
    </xf>
    <xf numFmtId="165" fontId="14" fillId="0" borderId="8" xfId="74" applyFont="1" applyBorder="1" applyAlignment="1" applyProtection="1">
      <alignment horizontal="left" vertical="center"/>
      <protection/>
    </xf>
    <xf numFmtId="164" fontId="14" fillId="0" borderId="16" xfId="0" applyFont="1" applyBorder="1" applyAlignment="1" applyProtection="1">
      <alignment vertical="center" wrapText="1"/>
      <protection/>
    </xf>
    <xf numFmtId="164" fontId="14" fillId="0" borderId="16" xfId="0" applyFont="1" applyBorder="1" applyAlignment="1" applyProtection="1">
      <alignment vertical="top" wrapText="1"/>
      <protection/>
    </xf>
    <xf numFmtId="164" fontId="14" fillId="0" borderId="8" xfId="0" applyFont="1" applyBorder="1" applyAlignment="1" applyProtection="1">
      <alignment vertical="top"/>
      <protection/>
    </xf>
    <xf numFmtId="165" fontId="0" fillId="0" borderId="14" xfId="72" applyFont="1" applyBorder="1" applyAlignment="1" applyProtection="1">
      <alignment vertical="center" wrapText="1"/>
      <protection/>
    </xf>
    <xf numFmtId="165" fontId="0" fillId="0" borderId="0" xfId="72" applyFont="1" applyBorder="1" applyAlignment="1" applyProtection="1">
      <alignment horizontal="right" vertical="center" wrapText="1"/>
      <protection/>
    </xf>
    <xf numFmtId="165" fontId="0" fillId="0" borderId="0" xfId="0" applyNumberFormat="1" applyAlignment="1" applyProtection="1">
      <alignment vertical="top"/>
      <protection/>
    </xf>
    <xf numFmtId="165" fontId="0" fillId="0" borderId="0" xfId="0" applyNumberFormat="1" applyFont="1" applyAlignment="1" applyProtection="1">
      <alignment vertical="top" wrapText="1"/>
      <protection/>
    </xf>
    <xf numFmtId="164" fontId="14" fillId="0" borderId="8" xfId="0" applyFont="1" applyBorder="1" applyAlignment="1" applyProtection="1">
      <alignment vertical="center" wrapText="1"/>
      <protection/>
    </xf>
    <xf numFmtId="165" fontId="14" fillId="0" borderId="14" xfId="72" applyFont="1" applyBorder="1" applyAlignment="1" applyProtection="1">
      <alignment vertical="center" wrapText="1"/>
      <protection/>
    </xf>
    <xf numFmtId="164" fontId="14" fillId="0" borderId="8" xfId="0" applyFont="1" applyBorder="1" applyAlignment="1" applyProtection="1">
      <alignment vertical="top" wrapText="1"/>
      <protection/>
    </xf>
    <xf numFmtId="165" fontId="14" fillId="0" borderId="0" xfId="72" applyFont="1" applyBorder="1" applyAlignment="1" applyProtection="1">
      <alignment vertical="center" wrapText="1"/>
      <protection/>
    </xf>
    <xf numFmtId="165" fontId="14" fillId="0" borderId="0" xfId="0" applyNumberFormat="1" applyFont="1" applyAlignment="1" applyProtection="1">
      <alignment vertical="top"/>
      <protection/>
    </xf>
    <xf numFmtId="165" fontId="0" fillId="0" borderId="0" xfId="72" applyFont="1" applyBorder="1" applyAlignment="1" applyProtection="1">
      <alignment vertical="center" wrapText="1"/>
      <protection/>
    </xf>
    <xf numFmtId="164" fontId="0" fillId="0" borderId="8" xfId="0" applyFont="1" applyBorder="1" applyAlignment="1" applyProtection="1">
      <alignment vertical="top"/>
      <protection/>
    </xf>
    <xf numFmtId="164" fontId="14" fillId="0" borderId="0" xfId="0" applyFont="1" applyAlignment="1" applyProtection="1">
      <alignment horizontal="right" vertical="center"/>
      <protection/>
    </xf>
    <xf numFmtId="165" fontId="0" fillId="0" borderId="8" xfId="74" applyFont="1" applyBorder="1" applyAlignment="1" applyProtection="1">
      <alignment horizontal="left" vertical="center"/>
      <protection/>
    </xf>
    <xf numFmtId="164" fontId="14" fillId="0" borderId="8" xfId="0" applyFont="1" applyBorder="1" applyAlignment="1" applyProtection="1">
      <alignment horizontal="right" vertical="center"/>
      <protection/>
    </xf>
    <xf numFmtId="164" fontId="60" fillId="0" borderId="8" xfId="0" applyFont="1" applyBorder="1" applyAlignment="1" applyProtection="1">
      <alignment horizontal="justify" vertical="top"/>
      <protection/>
    </xf>
    <xf numFmtId="164" fontId="0" fillId="4" borderId="8" xfId="0" applyFill="1" applyBorder="1" applyAlignment="1" applyProtection="1">
      <alignment horizontal="left" vertical="center" wrapText="1"/>
      <protection locked="0"/>
    </xf>
    <xf numFmtId="164" fontId="0" fillId="0" borderId="8" xfId="0" applyFont="1" applyBorder="1" applyAlignment="1" applyProtection="1">
      <alignment horizontal="center" vertical="center" wrapText="1"/>
      <protection/>
    </xf>
    <xf numFmtId="164" fontId="0" fillId="0" borderId="8" xfId="0" applyFont="1" applyBorder="1" applyAlignment="1" applyProtection="1">
      <alignment horizontal="right" vertical="center" wrapText="1"/>
      <protection/>
    </xf>
    <xf numFmtId="165" fontId="0" fillId="0" borderId="8" xfId="0" applyNumberFormat="1" applyBorder="1" applyAlignment="1" applyProtection="1">
      <alignment horizontal="center" vertical="center" wrapText="1"/>
      <protection/>
    </xf>
    <xf numFmtId="164" fontId="0" fillId="0" borderId="0" xfId="0" applyBorder="1" applyAlignment="1" applyProtection="1">
      <alignment horizontal="left" vertical="center" wrapText="1"/>
      <protection/>
    </xf>
    <xf numFmtId="165" fontId="0" fillId="0" borderId="0" xfId="0" applyNumberFormat="1" applyBorder="1" applyAlignment="1" applyProtection="1">
      <alignment horizontal="center" vertical="center" wrapText="1"/>
      <protection/>
    </xf>
    <xf numFmtId="165" fontId="59" fillId="0" borderId="1" xfId="75" applyFont="1" applyBorder="1" applyAlignment="1" applyProtection="1">
      <alignment horizontal="center" vertical="center" wrapText="1"/>
      <protection/>
    </xf>
    <xf numFmtId="165" fontId="0" fillId="0" borderId="8" xfId="0" applyNumberForma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center" vertical="center" wrapText="1"/>
      <protection/>
    </xf>
    <xf numFmtId="164" fontId="0" fillId="12" borderId="0" xfId="0" applyFont="1" applyFill="1" applyAlignment="1" applyProtection="1">
      <alignment vertical="top"/>
      <protection/>
    </xf>
    <xf numFmtId="165" fontId="34" fillId="6" borderId="0" xfId="70" applyFont="1" applyFill="1" applyBorder="1" applyAlignment="1" applyProtection="1">
      <alignment horizontal="center"/>
      <protection/>
    </xf>
    <xf numFmtId="164" fontId="14" fillId="4" borderId="8" xfId="70" applyNumberFormat="1" applyFont="1" applyFill="1" applyBorder="1" applyAlignment="1" applyProtection="1">
      <alignment horizontal="left" vertical="center" wrapText="1"/>
      <protection locked="0"/>
    </xf>
    <xf numFmtId="165" fontId="14" fillId="8" borderId="8" xfId="51" applyFont="1" applyFill="1" applyBorder="1" applyAlignment="1" applyProtection="1">
      <alignment horizontal="left" vertical="center" wrapText="1"/>
      <protection locked="0"/>
    </xf>
    <xf numFmtId="165" fontId="14" fillId="9" borderId="8" xfId="74" applyFont="1" applyFill="1" applyBorder="1" applyAlignment="1" applyProtection="1">
      <alignment horizontal="left" vertical="center" wrapText="1"/>
      <protection/>
    </xf>
    <xf numFmtId="165" fontId="14" fillId="9" borderId="8" xfId="74" applyFont="1" applyFill="1" applyBorder="1" applyAlignment="1" applyProtection="1">
      <alignment horizontal="center" vertical="center" wrapText="1"/>
      <protection/>
    </xf>
    <xf numFmtId="164" fontId="14" fillId="4" borderId="8" xfId="51" applyNumberFormat="1" applyFont="1" applyFill="1" applyBorder="1" applyAlignment="1" applyProtection="1">
      <alignment horizontal="left" vertical="center" wrapText="1"/>
      <protection locked="0"/>
    </xf>
    <xf numFmtId="165" fontId="0" fillId="8" borderId="8" xfId="0" applyNumberFormat="1" applyFill="1" applyBorder="1" applyAlignment="1" applyProtection="1">
      <alignment horizontal="left" vertical="center" wrapText="1"/>
      <protection locked="0"/>
    </xf>
    <xf numFmtId="164" fontId="0" fillId="8" borderId="11" xfId="0" applyFill="1" applyBorder="1" applyAlignment="1" applyProtection="1">
      <alignment horizontal="left" vertical="center" wrapText="1"/>
      <protection locked="0"/>
    </xf>
    <xf numFmtId="165" fontId="14" fillId="0" borderId="8" xfId="51" applyFont="1" applyBorder="1" applyAlignment="1" applyProtection="1">
      <alignment horizontal="left" vertical="center" wrapText="1"/>
      <protection/>
    </xf>
    <xf numFmtId="165" fontId="14" fillId="0" borderId="14" xfId="74" applyFont="1" applyBorder="1" applyAlignment="1" applyProtection="1">
      <alignment horizontal="left" vertical="center" wrapText="1"/>
      <protection/>
    </xf>
    <xf numFmtId="165" fontId="14" fillId="0" borderId="8" xfId="74" applyFont="1" applyBorder="1" applyAlignment="1" applyProtection="1">
      <alignment horizontal="center" vertical="center" wrapText="1"/>
      <protection/>
    </xf>
    <xf numFmtId="165" fontId="0" fillId="0" borderId="14" xfId="0" applyNumberFormat="1" applyBorder="1" applyAlignment="1" applyProtection="1">
      <alignment horizontal="center" vertical="center"/>
      <protection/>
    </xf>
    <xf numFmtId="164" fontId="14" fillId="9" borderId="15" xfId="74" applyNumberFormat="1" applyFont="1" applyFill="1" applyBorder="1" applyAlignment="1" applyProtection="1">
      <alignment horizontal="center" vertical="center" wrapText="1"/>
      <protection/>
    </xf>
    <xf numFmtId="165" fontId="14" fillId="6" borderId="8" xfId="67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horizontal="center" vertical="center"/>
      <protection/>
    </xf>
    <xf numFmtId="164" fontId="0" fillId="0" borderId="13" xfId="0" applyBorder="1" applyAlignment="1" applyProtection="1">
      <alignment horizontal="center" vertical="center"/>
      <protection/>
    </xf>
    <xf numFmtId="165" fontId="33" fillId="6" borderId="12" xfId="51" applyFont="1" applyFill="1" applyBorder="1" applyAlignment="1" applyProtection="1">
      <alignment horizontal="center" vertical="center" wrapText="1"/>
      <protection/>
    </xf>
    <xf numFmtId="164" fontId="0" fillId="12" borderId="0" xfId="0" applyFill="1" applyBorder="1" applyAlignment="1" applyProtection="1">
      <alignment vertical="top"/>
      <protection/>
    </xf>
    <xf numFmtId="164" fontId="29" fillId="12" borderId="0" xfId="0" applyFont="1" applyFill="1" applyAlignment="1" applyProtection="1">
      <alignment vertical="top"/>
      <protection/>
    </xf>
    <xf numFmtId="164" fontId="14" fillId="6" borderId="16" xfId="75" applyNumberFormat="1" applyFont="1" applyFill="1" applyBorder="1" applyAlignment="1" applyProtection="1">
      <alignment horizontal="left" vertical="center" wrapText="1"/>
      <protection/>
    </xf>
    <xf numFmtId="164" fontId="14" fillId="6" borderId="8" xfId="75" applyNumberFormat="1" applyFont="1" applyFill="1" applyBorder="1" applyAlignment="1" applyProtection="1">
      <alignment horizontal="left" vertical="center" wrapText="1"/>
      <protection/>
    </xf>
    <xf numFmtId="165" fontId="14" fillId="6" borderId="16" xfId="75" applyFont="1" applyFill="1" applyBorder="1" applyAlignment="1" applyProtection="1">
      <alignment horizontal="left" vertical="center" wrapText="1" indent="1"/>
      <protection/>
    </xf>
    <xf numFmtId="165" fontId="14" fillId="0" borderId="8" xfId="75" applyFont="1" applyBorder="1" applyAlignment="1" applyProtection="1">
      <alignment horizontal="left" vertical="center" wrapText="1" indent="1"/>
      <protection/>
    </xf>
    <xf numFmtId="165" fontId="14" fillId="6" borderId="16" xfId="75" applyFont="1" applyFill="1" applyBorder="1" applyAlignment="1" applyProtection="1">
      <alignment horizontal="left" vertical="center" wrapText="1" indent="2"/>
      <protection/>
    </xf>
    <xf numFmtId="165" fontId="14" fillId="0" borderId="8" xfId="75" applyFont="1" applyBorder="1" applyAlignment="1" applyProtection="1">
      <alignment horizontal="left" vertical="center" wrapText="1" indent="2"/>
      <protection/>
    </xf>
    <xf numFmtId="165" fontId="14" fillId="6" borderId="16" xfId="75" applyFont="1" applyFill="1" applyBorder="1" applyAlignment="1" applyProtection="1">
      <alignment horizontal="left" vertical="center" wrapText="1" indent="4"/>
      <protection/>
    </xf>
    <xf numFmtId="165" fontId="14" fillId="0" borderId="8" xfId="75" applyFont="1" applyBorder="1" applyAlignment="1" applyProtection="1">
      <alignment horizontal="left" vertical="center" wrapText="1" indent="4"/>
      <protection/>
    </xf>
    <xf numFmtId="165" fontId="14" fillId="0" borderId="0" xfId="75" applyFont="1" applyBorder="1" applyAlignment="1" applyProtection="1">
      <alignment vertical="top" wrapText="1"/>
      <protection/>
    </xf>
    <xf numFmtId="165" fontId="14" fillId="0" borderId="16" xfId="75" applyFont="1" applyBorder="1" applyAlignment="1" applyProtection="1">
      <alignment vertical="center" wrapText="1"/>
      <protection/>
    </xf>
    <xf numFmtId="165" fontId="14" fillId="0" borderId="9" xfId="75" applyFont="1" applyBorder="1" applyAlignment="1" applyProtection="1">
      <alignment vertical="center" wrapText="1"/>
      <protection/>
    </xf>
    <xf numFmtId="165" fontId="14" fillId="0" borderId="14" xfId="75" applyFont="1" applyBorder="1" applyAlignment="1" applyProtection="1">
      <alignment vertical="center" wrapText="1"/>
      <protection/>
    </xf>
    <xf numFmtId="165" fontId="36" fillId="6" borderId="0" xfId="75" applyFont="1" applyFill="1" applyBorder="1" applyAlignment="1" applyProtection="1">
      <alignment vertical="top" wrapText="1"/>
      <protection/>
    </xf>
    <xf numFmtId="165" fontId="14" fillId="6" borderId="8" xfId="75" applyFont="1" applyFill="1" applyBorder="1" applyAlignment="1" applyProtection="1">
      <alignment horizontal="left" vertical="center" wrapText="1" indent="6"/>
      <protection/>
    </xf>
    <xf numFmtId="165" fontId="14" fillId="0" borderId="8" xfId="75" applyFont="1" applyBorder="1" applyAlignment="1" applyProtection="1">
      <alignment horizontal="left" vertical="center" wrapText="1" indent="6"/>
      <protection/>
    </xf>
    <xf numFmtId="164" fontId="14" fillId="10" borderId="8" xfId="75" applyNumberFormat="1" applyFont="1" applyFill="1" applyBorder="1" applyAlignment="1" applyProtection="1">
      <alignment horizontal="left" vertical="center" wrapText="1"/>
      <protection/>
    </xf>
    <xf numFmtId="165" fontId="14" fillId="8" borderId="8" xfId="75" applyFont="1" applyFill="1" applyBorder="1" applyAlignment="1" applyProtection="1">
      <alignment horizontal="left" vertical="center" wrapText="1" indent="7"/>
      <protection locked="0"/>
    </xf>
    <xf numFmtId="169" fontId="14" fillId="0" borderId="8" xfId="20" applyNumberFormat="1" applyFont="1" applyBorder="1" applyAlignment="1" applyProtection="1">
      <alignment vertical="center" wrapText="1"/>
      <protection/>
    </xf>
    <xf numFmtId="164" fontId="14" fillId="10" borderId="8" xfId="75" applyNumberFormat="1" applyFont="1" applyFill="1" applyBorder="1" applyAlignment="1" applyProtection="1">
      <alignment vertical="center" wrapText="1"/>
      <protection/>
    </xf>
    <xf numFmtId="164" fontId="14" fillId="8" borderId="8" xfId="75" applyNumberFormat="1" applyFont="1" applyFill="1" applyBorder="1" applyAlignment="1" applyProtection="1">
      <alignment horizontal="left" vertical="center" wrapText="1" indent="8"/>
      <protection locked="0"/>
    </xf>
    <xf numFmtId="164" fontId="14" fillId="0" borderId="8" xfId="75" applyNumberFormat="1" applyFont="1" applyBorder="1" applyAlignment="1" applyProtection="1">
      <alignment horizontal="left" vertical="center" wrapText="1" indent="8"/>
      <protection/>
    </xf>
    <xf numFmtId="164" fontId="14" fillId="0" borderId="15" xfId="74" applyNumberFormat="1" applyFont="1" applyBorder="1" applyAlignment="1" applyProtection="1">
      <alignment horizontal="center" vertical="center" wrapText="1"/>
      <protection/>
    </xf>
    <xf numFmtId="164" fontId="14" fillId="10" borderId="17" xfId="75" applyNumberFormat="1" applyFont="1" applyFill="1" applyBorder="1" applyAlignment="1" applyProtection="1">
      <alignment horizontal="left" vertical="center" wrapText="1"/>
      <protection/>
    </xf>
    <xf numFmtId="165" fontId="14" fillId="0" borderId="11" xfId="75" applyFont="1" applyBorder="1" applyAlignment="1" applyProtection="1">
      <alignment horizontal="left" vertical="center" wrapText="1" indent="8"/>
      <protection/>
    </xf>
    <xf numFmtId="165" fontId="14" fillId="0" borderId="0" xfId="75" applyFont="1" applyBorder="1" applyAlignment="1" applyProtection="1">
      <alignment horizontal="left" vertical="center" wrapText="1" indent="7"/>
      <protection/>
    </xf>
    <xf numFmtId="164" fontId="47" fillId="10" borderId="17" xfId="0" applyFont="1" applyFill="1" applyBorder="1" applyAlignment="1" applyProtection="1">
      <alignment horizontal="center" vertical="center"/>
      <protection/>
    </xf>
    <xf numFmtId="164" fontId="35" fillId="10" borderId="9" xfId="0" applyFont="1" applyFill="1" applyBorder="1" applyAlignment="1" applyProtection="1">
      <alignment horizontal="left" vertical="center" indent="8"/>
      <protection/>
    </xf>
    <xf numFmtId="164" fontId="35" fillId="10" borderId="9" xfId="0" applyFont="1" applyFill="1" applyBorder="1" applyAlignment="1" applyProtection="1">
      <alignment horizontal="left" vertical="center" indent="7"/>
      <protection/>
    </xf>
    <xf numFmtId="164" fontId="35" fillId="10" borderId="13" xfId="0" applyFont="1" applyFill="1" applyBorder="1" applyAlignment="1" applyProtection="1">
      <alignment horizontal="left" vertical="center" indent="7"/>
      <protection/>
    </xf>
    <xf numFmtId="164" fontId="35" fillId="10" borderId="13" xfId="0" applyFont="1" applyFill="1" applyBorder="1" applyAlignment="1" applyProtection="1">
      <alignment horizontal="left" vertical="center" indent="6"/>
      <protection/>
    </xf>
    <xf numFmtId="164" fontId="35" fillId="10" borderId="13" xfId="0" applyFont="1" applyFill="1" applyBorder="1" applyAlignment="1" applyProtection="1">
      <alignment horizontal="left" vertical="center" indent="5"/>
      <protection/>
    </xf>
    <xf numFmtId="164" fontId="35" fillId="10" borderId="13" xfId="0" applyFont="1" applyFill="1" applyBorder="1" applyAlignment="1" applyProtection="1">
      <alignment horizontal="left" vertical="center" indent="4"/>
      <protection/>
    </xf>
    <xf numFmtId="164" fontId="35" fillId="10" borderId="13" xfId="0" applyFont="1" applyFill="1" applyBorder="1" applyAlignment="1" applyProtection="1">
      <alignment horizontal="left" vertical="center" indent="2"/>
      <protection/>
    </xf>
    <xf numFmtId="164" fontId="35" fillId="10" borderId="13" xfId="0" applyFont="1" applyFill="1" applyBorder="1" applyAlignment="1" applyProtection="1">
      <alignment horizontal="left" vertical="center" indent="1"/>
      <protection/>
    </xf>
    <xf numFmtId="164" fontId="14" fillId="10" borderId="8" xfId="74" applyNumberFormat="1" applyFont="1" applyFill="1" applyBorder="1" applyAlignment="1" applyProtection="1">
      <alignment horizontal="center" vertical="center" wrapText="1"/>
      <protection/>
    </xf>
    <xf numFmtId="165" fontId="14" fillId="0" borderId="0" xfId="75" applyFont="1" applyAlignment="1" applyProtection="1">
      <alignment horizontal="center" vertical="center" wrapText="1"/>
      <protection/>
    </xf>
    <xf numFmtId="165" fontId="14" fillId="8" borderId="8" xfId="75" applyFont="1" applyFill="1" applyBorder="1" applyAlignment="1" applyProtection="1">
      <alignment horizontal="left" vertical="center" wrapText="1"/>
      <protection locked="0"/>
    </xf>
    <xf numFmtId="174" fontId="14" fillId="8" borderId="8" xfId="20" applyNumberFormat="1" applyFont="1" applyFill="1" applyBorder="1" applyAlignment="1" applyProtection="1">
      <alignment horizontal="right" vertical="center" wrapText="1"/>
      <protection locked="0"/>
    </xf>
    <xf numFmtId="165" fontId="14" fillId="7" borderId="11" xfId="75" applyFont="1" applyFill="1" applyBorder="1" applyAlignment="1" applyProtection="1">
      <alignment horizontal="left" vertical="center" wrapText="1"/>
      <protection/>
    </xf>
    <xf numFmtId="165" fontId="14" fillId="0" borderId="8" xfId="75" applyFont="1" applyBorder="1" applyAlignment="1" applyProtection="1">
      <alignment horizontal="right" vertical="center" wrapText="1"/>
      <protection/>
    </xf>
    <xf numFmtId="169" fontId="14" fillId="0" borderId="8" xfId="75" applyNumberFormat="1" applyFont="1" applyBorder="1" applyAlignment="1" applyProtection="1">
      <alignment horizontal="center" vertical="center" wrapText="1"/>
      <protection/>
    </xf>
    <xf numFmtId="169" fontId="14" fillId="8" borderId="11" xfId="75" applyNumberFormat="1" applyFont="1" applyFill="1" applyBorder="1" applyAlignment="1" applyProtection="1">
      <alignment horizontal="right" vertical="center" wrapText="1"/>
      <protection locked="0"/>
    </xf>
    <xf numFmtId="169" fontId="14" fillId="0" borderId="12" xfId="75" applyNumberFormat="1" applyFont="1" applyBorder="1" applyAlignment="1" applyProtection="1">
      <alignment vertical="center" wrapText="1"/>
      <protection/>
    </xf>
    <xf numFmtId="169" fontId="14" fillId="0" borderId="0" xfId="75" applyNumberFormat="1" applyFont="1" applyBorder="1" applyAlignment="1" applyProtection="1">
      <alignment vertical="center" wrapText="1"/>
      <protection/>
    </xf>
    <xf numFmtId="164" fontId="14" fillId="9" borderId="18" xfId="74" applyNumberFormat="1" applyFont="1" applyFill="1" applyBorder="1" applyAlignment="1" applyProtection="1">
      <alignment horizontal="center" vertical="center" wrapText="1"/>
      <protection/>
    </xf>
    <xf numFmtId="169" fontId="14" fillId="8" borderId="8" xfId="75" applyNumberFormat="1" applyFont="1" applyFill="1" applyBorder="1" applyAlignment="1" applyProtection="1">
      <alignment horizontal="center" vertical="center" wrapText="1"/>
      <protection locked="0"/>
    </xf>
    <xf numFmtId="164" fontId="14" fillId="8" borderId="8" xfId="75" applyNumberFormat="1" applyFont="1" applyFill="1" applyBorder="1" applyAlignment="1" applyProtection="1">
      <alignment horizontal="center" vertical="center" wrapText="1"/>
      <protection locked="0"/>
    </xf>
    <xf numFmtId="165" fontId="32" fillId="0" borderId="10" xfId="67" applyFont="1" applyBorder="1" applyAlignment="1" applyProtection="1">
      <alignment horizontal="center" vertical="center" wrapText="1"/>
      <protection/>
    </xf>
    <xf numFmtId="165" fontId="14" fillId="8" borderId="8" xfId="75" applyFont="1" applyFill="1" applyBorder="1" applyAlignment="1" applyProtection="1">
      <alignment horizontal="center" vertical="center" wrapText="1"/>
      <protection locked="0"/>
    </xf>
    <xf numFmtId="164" fontId="14" fillId="9" borderId="8" xfId="74" applyNumberFormat="1" applyFont="1" applyFill="1" applyBorder="1" applyAlignment="1" applyProtection="1">
      <alignment horizontal="center" vertical="center" wrapText="1"/>
      <protection locked="0"/>
    </xf>
    <xf numFmtId="164" fontId="14" fillId="8" borderId="8" xfId="20" applyFont="1" applyFill="1" applyBorder="1" applyAlignment="1" applyProtection="1">
      <alignment horizontal="left" vertical="center" wrapText="1"/>
      <protection locked="0"/>
    </xf>
    <xf numFmtId="165" fontId="32" fillId="0" borderId="0" xfId="67" applyFont="1" applyBorder="1" applyAlignment="1" applyProtection="1">
      <alignment horizontal="center" vertical="center" wrapText="1"/>
      <protection/>
    </xf>
    <xf numFmtId="169" fontId="14" fillId="0" borderId="0" xfId="20" applyNumberFormat="1" applyFont="1" applyBorder="1" applyAlignment="1" applyProtection="1">
      <alignment horizontal="right" vertical="center" wrapText="1"/>
      <protection/>
    </xf>
    <xf numFmtId="164" fontId="14" fillId="0" borderId="0" xfId="20" applyFont="1" applyBorder="1" applyAlignment="1" applyProtection="1">
      <alignment horizontal="left" vertical="center" wrapText="1"/>
      <protection/>
    </xf>
    <xf numFmtId="164" fontId="14" fillId="8" borderId="8" xfId="70" applyNumberFormat="1" applyFont="1" applyFill="1" applyBorder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vertical="center"/>
      <protection/>
    </xf>
    <xf numFmtId="165" fontId="14" fillId="6" borderId="1" xfId="75" applyFont="1" applyFill="1" applyBorder="1" applyAlignment="1" applyProtection="1">
      <alignment horizontal="center" vertical="center" wrapText="1"/>
      <protection/>
    </xf>
    <xf numFmtId="165" fontId="14" fillId="0" borderId="1" xfId="75" applyFont="1" applyBorder="1" applyAlignment="1" applyProtection="1">
      <alignment horizontal="left" vertical="center" wrapText="1"/>
      <protection/>
    </xf>
    <xf numFmtId="169" fontId="14" fillId="6" borderId="1" xfId="20" applyNumberFormat="1" applyFont="1" applyFill="1" applyBorder="1" applyAlignment="1" applyProtection="1">
      <alignment horizontal="right" vertical="center" wrapText="1"/>
      <protection/>
    </xf>
    <xf numFmtId="165" fontId="14" fillId="0" borderId="1" xfId="75" applyFont="1" applyBorder="1" applyAlignment="1" applyProtection="1">
      <alignment vertical="center" wrapText="1"/>
      <protection/>
    </xf>
    <xf numFmtId="164" fontId="14" fillId="9" borderId="1" xfId="74" applyNumberFormat="1" applyFont="1" applyFill="1" applyBorder="1" applyAlignment="1" applyProtection="1">
      <alignment horizontal="center" vertical="center" wrapText="1"/>
      <protection locked="0"/>
    </xf>
    <xf numFmtId="164" fontId="14" fillId="8" borderId="1" xfId="20" applyFont="1" applyFill="1" applyBorder="1" applyAlignment="1" applyProtection="1">
      <alignment horizontal="left" vertical="center" wrapText="1"/>
      <protection locked="0"/>
    </xf>
    <xf numFmtId="164" fontId="47" fillId="10" borderId="27" xfId="0" applyFont="1" applyFill="1" applyBorder="1" applyAlignment="1" applyProtection="1">
      <alignment horizontal="left" vertical="center"/>
      <protection/>
    </xf>
    <xf numFmtId="164" fontId="47" fillId="10" borderId="28" xfId="0" applyFont="1" applyFill="1" applyBorder="1" applyAlignment="1" applyProtection="1">
      <alignment horizontal="left" vertical="center"/>
      <protection/>
    </xf>
    <xf numFmtId="164" fontId="35" fillId="10" borderId="28" xfId="0" applyFont="1" applyFill="1" applyBorder="1" applyAlignment="1" applyProtection="1">
      <alignment horizontal="left" vertical="center"/>
      <protection/>
    </xf>
    <xf numFmtId="164" fontId="47" fillId="10" borderId="28" xfId="0" applyFont="1" applyFill="1" applyBorder="1" applyAlignment="1" applyProtection="1">
      <alignment vertical="center"/>
      <protection/>
    </xf>
    <xf numFmtId="164" fontId="47" fillId="10" borderId="29" xfId="0" applyFont="1" applyFill="1" applyBorder="1" applyAlignment="1" applyProtection="1">
      <alignment horizontal="left" vertical="center"/>
      <protection/>
    </xf>
    <xf numFmtId="165" fontId="14" fillId="0" borderId="30" xfId="75" applyFont="1" applyBorder="1" applyAlignment="1" applyProtection="1">
      <alignment horizontal="left" vertical="center" wrapText="1"/>
      <protection/>
    </xf>
    <xf numFmtId="169" fontId="14" fillId="6" borderId="27" xfId="20" applyNumberFormat="1" applyFont="1" applyFill="1" applyBorder="1" applyAlignment="1" applyProtection="1">
      <alignment horizontal="right" vertical="center" wrapText="1"/>
      <protection/>
    </xf>
    <xf numFmtId="164" fontId="14" fillId="6" borderId="1" xfId="75" applyNumberFormat="1" applyFont="1" applyFill="1" applyBorder="1" applyAlignment="1" applyProtection="1">
      <alignment horizontal="center" vertical="center" wrapText="1"/>
      <protection/>
    </xf>
    <xf numFmtId="164" fontId="0" fillId="6" borderId="0" xfId="75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center" vertical="center"/>
      <protection/>
    </xf>
    <xf numFmtId="164" fontId="14" fillId="8" borderId="1" xfId="75" applyNumberFormat="1" applyFont="1" applyFill="1" applyBorder="1" applyAlignment="1" applyProtection="1">
      <alignment horizontal="left" vertical="center" wrapText="1"/>
      <protection locked="0"/>
    </xf>
    <xf numFmtId="164" fontId="14" fillId="4" borderId="1" xfId="75" applyNumberFormat="1" applyFont="1" applyFill="1" applyBorder="1" applyAlignment="1" applyProtection="1">
      <alignment horizontal="left" vertical="center" wrapText="1"/>
      <protection locked="0"/>
    </xf>
    <xf numFmtId="165" fontId="14" fillId="6" borderId="27" xfId="75" applyFont="1" applyFill="1" applyBorder="1" applyAlignment="1" applyProtection="1">
      <alignment horizontal="center" vertical="center" wrapText="1"/>
      <protection/>
    </xf>
    <xf numFmtId="172" fontId="14" fillId="9" borderId="1" xfId="74" applyNumberFormat="1" applyFont="1" applyFill="1" applyBorder="1" applyAlignment="1" applyProtection="1">
      <alignment horizontal="center" vertical="center" wrapText="1"/>
      <protection/>
    </xf>
    <xf numFmtId="172" fontId="14" fillId="9" borderId="1" xfId="74" applyNumberFormat="1" applyFont="1" applyFill="1" applyBorder="1" applyAlignment="1" applyProtection="1">
      <alignment horizontal="left" vertical="center" wrapText="1"/>
      <protection/>
    </xf>
    <xf numFmtId="164" fontId="14" fillId="7" borderId="1" xfId="75" applyNumberFormat="1" applyFont="1" applyFill="1" applyBorder="1" applyAlignment="1" applyProtection="1">
      <alignment horizontal="center" vertical="center" wrapText="1"/>
      <protection/>
    </xf>
    <xf numFmtId="164" fontId="47" fillId="10" borderId="28" xfId="60" applyFont="1" applyFill="1" applyBorder="1" applyAlignment="1" applyProtection="1">
      <alignment horizontal="left" vertical="center"/>
      <protection/>
    </xf>
    <xf numFmtId="164" fontId="35" fillId="10" borderId="28" xfId="60" applyFont="1" applyFill="1" applyBorder="1" applyAlignment="1" applyProtection="1">
      <alignment horizontal="left" vertical="center"/>
      <protection/>
    </xf>
    <xf numFmtId="164" fontId="47" fillId="10" borderId="29" xfId="60" applyFont="1" applyFill="1" applyBorder="1" applyAlignment="1" applyProtection="1">
      <alignment horizontal="left" vertical="center"/>
      <protection/>
    </xf>
    <xf numFmtId="165" fontId="17" fillId="0" borderId="0" xfId="73" applyFont="1" applyBorder="1" applyAlignment="1" applyProtection="1">
      <alignment horizontal="left" vertical="center" wrapText="1"/>
      <protection/>
    </xf>
    <xf numFmtId="165" fontId="14" fillId="0" borderId="8" xfId="68" applyNumberFormat="1" applyFont="1" applyBorder="1" applyAlignment="1" applyProtection="1">
      <alignment horizontal="center" vertical="center" wrapText="1"/>
      <protection/>
    </xf>
    <xf numFmtId="165" fontId="0" fillId="9" borderId="8" xfId="74" applyFont="1" applyFill="1" applyBorder="1" applyAlignment="1" applyProtection="1">
      <alignment horizontal="center" vertical="center" wrapText="1"/>
      <protection locked="0"/>
    </xf>
    <xf numFmtId="164" fontId="14" fillId="0" borderId="0" xfId="0" applyFont="1" applyAlignment="1" applyProtection="1">
      <alignment horizontal="center" vertical="center"/>
      <protection/>
    </xf>
    <xf numFmtId="164" fontId="10" fillId="8" borderId="8" xfId="20" applyFont="1" applyFill="1" applyBorder="1" applyAlignment="1" applyProtection="1">
      <alignment horizontal="left" vertical="center" wrapText="1"/>
      <protection locked="0"/>
    </xf>
    <xf numFmtId="164" fontId="0" fillId="8" borderId="8" xfId="75" applyNumberFormat="1" applyFont="1" applyFill="1" applyBorder="1" applyAlignment="1" applyProtection="1">
      <alignment horizontal="left" vertical="center" wrapText="1" indent="1"/>
      <protection locked="0"/>
    </xf>
    <xf numFmtId="164" fontId="10" fillId="4" borderId="8" xfId="20" applyFont="1" applyFill="1" applyBorder="1" applyAlignment="1" applyProtection="1">
      <alignment horizontal="left" vertical="center" wrapText="1"/>
      <protection locked="0"/>
    </xf>
    <xf numFmtId="164" fontId="14" fillId="8" borderId="8" xfId="0" applyFont="1" applyFill="1" applyBorder="1" applyAlignment="1" applyProtection="1">
      <alignment horizontal="left" vertical="center" wrapText="1"/>
      <protection locked="0"/>
    </xf>
    <xf numFmtId="164" fontId="14" fillId="9" borderId="8" xfId="74" applyNumberFormat="1" applyFont="1" applyFill="1" applyBorder="1" applyAlignment="1" applyProtection="1">
      <alignment horizontal="center" vertical="center"/>
      <protection locked="0"/>
    </xf>
    <xf numFmtId="165" fontId="14" fillId="8" borderId="8" xfId="0" applyNumberFormat="1" applyFont="1" applyFill="1" applyBorder="1" applyAlignment="1" applyProtection="1">
      <alignment horizontal="center" vertical="center" wrapText="1"/>
      <protection locked="0"/>
    </xf>
    <xf numFmtId="164" fontId="14" fillId="8" borderId="8" xfId="0" applyFont="1" applyFill="1" applyBorder="1" applyAlignment="1" applyProtection="1">
      <alignment horizontal="center" vertical="center" wrapText="1"/>
      <protection locked="0"/>
    </xf>
    <xf numFmtId="169" fontId="14" fillId="8" borderId="8" xfId="0" applyNumberFormat="1" applyFont="1" applyFill="1" applyBorder="1" applyAlignment="1" applyProtection="1">
      <alignment vertical="center" wrapText="1"/>
      <protection locked="0"/>
    </xf>
    <xf numFmtId="165" fontId="14" fillId="8" borderId="8" xfId="67" applyFont="1" applyFill="1" applyBorder="1" applyAlignment="1" applyProtection="1">
      <alignment horizontal="left" vertical="center" indent="2"/>
      <protection locked="0"/>
    </xf>
    <xf numFmtId="169" fontId="14" fillId="4" borderId="8" xfId="0" applyNumberFormat="1" applyFont="1" applyFill="1" applyBorder="1" applyAlignment="1" applyProtection="1">
      <alignment horizontal="right" vertical="center"/>
      <protection locked="0"/>
    </xf>
    <xf numFmtId="164" fontId="14" fillId="0" borderId="10" xfId="0" applyFont="1" applyBorder="1" applyAlignment="1" applyProtection="1">
      <alignment horizontal="center" vertical="center"/>
      <protection/>
    </xf>
    <xf numFmtId="164" fontId="14" fillId="8" borderId="8" xfId="0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Font="1" applyBorder="1" applyAlignment="1" applyProtection="1">
      <alignment horizontal="center" vertical="center"/>
      <protection/>
    </xf>
    <xf numFmtId="169" fontId="14" fillId="8" borderId="8" xfId="0" applyNumberFormat="1" applyFont="1" applyFill="1" applyBorder="1" applyAlignment="1" applyProtection="1">
      <alignment horizontal="right" vertical="center" wrapText="1"/>
      <protection locked="0"/>
    </xf>
    <xf numFmtId="164" fontId="14" fillId="10" borderId="16" xfId="0" applyFont="1" applyFill="1" applyBorder="1" applyAlignment="1" applyProtection="1">
      <alignment horizontal="center" vertical="center"/>
      <protection/>
    </xf>
    <xf numFmtId="169" fontId="13" fillId="10" borderId="14" xfId="0" applyNumberFormat="1" applyFont="1" applyFill="1" applyBorder="1" applyAlignment="1" applyProtection="1">
      <alignment horizontal="right" vertical="center"/>
      <protection/>
    </xf>
    <xf numFmtId="165" fontId="54" fillId="0" borderId="0" xfId="0" applyNumberFormat="1" applyFont="1" applyAlignment="1" applyProtection="1">
      <alignment vertical="top"/>
      <protection/>
    </xf>
    <xf numFmtId="164" fontId="53" fillId="0" borderId="21" xfId="0" applyFont="1" applyBorder="1" applyAlignment="1" applyProtection="1">
      <alignment horizontal="center" vertical="center" wrapText="1"/>
      <protection/>
    </xf>
    <xf numFmtId="165" fontId="53" fillId="0" borderId="21" xfId="0" applyNumberFormat="1" applyFont="1" applyBorder="1" applyAlignment="1" applyProtection="1">
      <alignment horizontal="center" vertical="center" wrapText="1"/>
      <protection/>
    </xf>
    <xf numFmtId="165" fontId="0" fillId="12" borderId="0" xfId="0" applyNumberFormat="1" applyFill="1" applyAlignment="1" applyProtection="1">
      <alignment vertical="top"/>
      <protection/>
    </xf>
    <xf numFmtId="165" fontId="56" fillId="0" borderId="22" xfId="0" applyNumberFormat="1" applyFont="1" applyBorder="1" applyAlignment="1" applyProtection="1">
      <alignment vertical="center" wrapText="1"/>
      <protection/>
    </xf>
    <xf numFmtId="164" fontId="53" fillId="0" borderId="21" xfId="0" applyFont="1" applyBorder="1" applyAlignment="1" applyProtection="1">
      <alignment vertical="center" wrapText="1"/>
      <protection/>
    </xf>
    <xf numFmtId="164" fontId="56" fillId="0" borderId="21" xfId="0" applyFont="1" applyBorder="1" applyAlignment="1" applyProtection="1">
      <alignment vertical="center" wrapText="1"/>
      <protection/>
    </xf>
    <xf numFmtId="169" fontId="53" fillId="0" borderId="21" xfId="0" applyNumberFormat="1" applyFont="1" applyBorder="1" applyAlignment="1" applyProtection="1">
      <alignment horizontal="center" vertical="center" wrapText="1"/>
      <protection/>
    </xf>
    <xf numFmtId="164" fontId="53" fillId="0" borderId="31" xfId="0" applyFont="1" applyBorder="1" applyAlignment="1" applyProtection="1">
      <alignment vertical="center" wrapText="1"/>
      <protection/>
    </xf>
    <xf numFmtId="165" fontId="53" fillId="0" borderId="31" xfId="0" applyNumberFormat="1" applyFont="1" applyBorder="1" applyAlignment="1" applyProtection="1">
      <alignment horizontal="center" vertical="center" wrapText="1"/>
      <protection/>
    </xf>
    <xf numFmtId="164" fontId="0" fillId="0" borderId="0" xfId="0" applyBorder="1" applyAlignment="1" applyProtection="1">
      <alignment horizontal="center" vertical="top"/>
      <protection/>
    </xf>
    <xf numFmtId="165" fontId="56" fillId="0" borderId="22" xfId="0" applyNumberFormat="1" applyFont="1" applyBorder="1" applyAlignment="1" applyProtection="1">
      <alignment horizontal="left" vertical="top" wrapText="1"/>
      <protection/>
    </xf>
    <xf numFmtId="169" fontId="53" fillId="0" borderId="21" xfId="0" applyNumberFormat="1" applyFont="1" applyBorder="1" applyAlignment="1" applyProtection="1">
      <alignment vertical="center" wrapText="1"/>
      <protection/>
    </xf>
    <xf numFmtId="164" fontId="53" fillId="0" borderId="21" xfId="0" applyFont="1" applyBorder="1" applyAlignment="1" applyProtection="1">
      <alignment horizontal="left" vertical="center" wrapText="1" indent="1"/>
      <protection/>
    </xf>
    <xf numFmtId="165" fontId="29" fillId="0" borderId="0" xfId="0" applyNumberFormat="1" applyFont="1" applyAlignment="1" applyProtection="1">
      <alignment vertical="top" wrapText="1"/>
      <protection/>
    </xf>
    <xf numFmtId="165" fontId="56" fillId="0" borderId="22" xfId="0" applyNumberFormat="1" applyFont="1" applyBorder="1" applyAlignment="1" applyProtection="1">
      <alignment horizontal="left" vertical="center"/>
      <protection/>
    </xf>
    <xf numFmtId="165" fontId="55" fillId="0" borderId="0" xfId="0" applyNumberFormat="1" applyFont="1" applyBorder="1" applyAlignment="1" applyProtection="1">
      <alignment horizontal="left" vertical="center"/>
      <protection/>
    </xf>
    <xf numFmtId="164" fontId="56" fillId="0" borderId="21" xfId="0" applyFont="1" applyBorder="1" applyAlignment="1" applyProtection="1">
      <alignment horizontal="left" vertical="center" wrapText="1"/>
      <protection/>
    </xf>
    <xf numFmtId="169" fontId="55" fillId="0" borderId="0" xfId="0" applyNumberFormat="1" applyFont="1" applyBorder="1" applyAlignment="1" applyProtection="1">
      <alignment horizontal="left" vertical="center"/>
      <protection/>
    </xf>
    <xf numFmtId="165" fontId="53" fillId="0" borderId="0" xfId="0" applyNumberFormat="1" applyFont="1" applyBorder="1" applyAlignment="1" applyProtection="1">
      <alignment horizontal="left" vertical="center" wrapText="1"/>
      <protection/>
    </xf>
    <xf numFmtId="165" fontId="56" fillId="0" borderId="0" xfId="0" applyNumberFormat="1" applyFont="1" applyBorder="1" applyAlignment="1" applyProtection="1">
      <alignment horizontal="left" vertical="center" wrapText="1"/>
      <protection/>
    </xf>
    <xf numFmtId="165" fontId="56" fillId="0" borderId="21" xfId="0" applyNumberFormat="1" applyFont="1" applyBorder="1" applyAlignment="1" applyProtection="1">
      <alignment horizontal="left" vertical="center" wrapText="1"/>
      <protection/>
    </xf>
    <xf numFmtId="164" fontId="53" fillId="0" borderId="0" xfId="0" applyFont="1" applyBorder="1" applyAlignment="1" applyProtection="1">
      <alignment horizontal="left" vertical="center" wrapText="1" indent="1"/>
      <protection/>
    </xf>
    <xf numFmtId="164" fontId="53" fillId="0" borderId="0" xfId="0" applyFont="1" applyBorder="1" applyAlignment="1" applyProtection="1">
      <alignment vertical="center" wrapText="1"/>
      <protection/>
    </xf>
    <xf numFmtId="164" fontId="61" fillId="12" borderId="0" xfId="0" applyFont="1" applyFill="1" applyAlignment="1" applyProtection="1">
      <alignment vertical="top"/>
      <protection/>
    </xf>
    <xf numFmtId="164" fontId="61" fillId="0" borderId="0" xfId="0" applyFont="1" applyAlignment="1" applyProtection="1">
      <alignment vertical="top"/>
      <protection/>
    </xf>
    <xf numFmtId="164" fontId="14" fillId="8" borderId="8" xfId="75" applyNumberFormat="1" applyFont="1" applyFill="1" applyBorder="1" applyAlignment="1" applyProtection="1">
      <alignment horizontal="left" vertical="center" wrapText="1"/>
      <protection locked="0"/>
    </xf>
    <xf numFmtId="164" fontId="17" fillId="12" borderId="0" xfId="0" applyFont="1" applyFill="1" applyAlignment="1" applyProtection="1">
      <alignment vertical="top"/>
      <protection/>
    </xf>
    <xf numFmtId="172" fontId="39" fillId="0" borderId="0" xfId="74" applyNumberFormat="1" applyFont="1" applyBorder="1" applyAlignment="1" applyProtection="1">
      <alignment horizontal="center" vertical="center" wrapText="1"/>
      <protection/>
    </xf>
    <xf numFmtId="164" fontId="14" fillId="0" borderId="10" xfId="51" applyNumberFormat="1" applyFont="1" applyBorder="1" applyAlignment="1" applyProtection="1">
      <alignment horizontal="center" vertical="center" wrapText="1"/>
      <protection/>
    </xf>
    <xf numFmtId="164" fontId="0" fillId="6" borderId="0" xfId="63" applyBorder="1" applyAlignment="1" applyProtection="1">
      <alignment vertical="top"/>
      <protection/>
    </xf>
    <xf numFmtId="164" fontId="0" fillId="6" borderId="0" xfId="63" applyFont="1" applyBorder="1" applyAlignment="1" applyProtection="1">
      <alignment vertical="top" wrapText="1"/>
      <protection/>
    </xf>
    <xf numFmtId="165" fontId="15" fillId="0" borderId="0" xfId="55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16" fillId="0" borderId="0" xfId="57" applyAlignment="1" applyProtection="1">
      <alignment/>
      <protection/>
    </xf>
    <xf numFmtId="164" fontId="14" fillId="7" borderId="21" xfId="0" applyFont="1" applyFill="1" applyBorder="1" applyAlignment="1" applyProtection="1">
      <alignment horizontal="center" vertical="top"/>
      <protection/>
    </xf>
    <xf numFmtId="164" fontId="62" fillId="0" borderId="1" xfId="0" applyFont="1" applyBorder="1" applyAlignment="1" applyProtection="1">
      <alignment vertical="top" wrapText="1"/>
      <protection/>
    </xf>
    <xf numFmtId="165" fontId="0" fillId="0" borderId="1" xfId="54" applyFont="1" applyBorder="1" applyAlignment="1" applyProtection="1">
      <alignment horizontal="justify" vertical="top" wrapText="1"/>
      <protection/>
    </xf>
    <xf numFmtId="165" fontId="3" fillId="0" borderId="32" xfId="54" applyFont="1" applyBorder="1" applyAlignment="1" applyProtection="1">
      <alignment horizontal="justify" vertical="top" wrapText="1"/>
      <protection/>
    </xf>
    <xf numFmtId="165" fontId="0" fillId="0" borderId="0" xfId="0" applyNumberFormat="1" applyBorder="1" applyAlignment="1" applyProtection="1">
      <alignment vertical="top"/>
      <protection/>
    </xf>
    <xf numFmtId="165" fontId="0" fillId="0" borderId="8" xfId="54" applyFont="1" applyBorder="1" applyAlignment="1" applyProtection="1">
      <alignment horizontal="justify" vertical="top" wrapText="1"/>
      <protection/>
    </xf>
    <xf numFmtId="164" fontId="0" fillId="0" borderId="8" xfId="0" applyFont="1" applyBorder="1" applyAlignment="1" applyProtection="1">
      <alignment vertical="top" wrapText="1"/>
      <protection/>
    </xf>
    <xf numFmtId="165" fontId="13" fillId="0" borderId="1" xfId="54" applyFont="1" applyBorder="1" applyAlignment="1" applyProtection="1">
      <alignment horizontal="justify" vertical="center" wrapText="1"/>
      <protection/>
    </xf>
    <xf numFmtId="165" fontId="3" fillId="0" borderId="0" xfId="73" applyFont="1" applyAlignment="1" applyProtection="1">
      <alignment vertical="top" wrapText="1"/>
      <protection/>
    </xf>
    <xf numFmtId="165" fontId="14" fillId="0" borderId="1" xfId="54" applyFont="1" applyBorder="1" applyAlignment="1" applyProtection="1">
      <alignment horizontal="justify" vertical="center" wrapText="1"/>
      <protection/>
    </xf>
    <xf numFmtId="165" fontId="63" fillId="0" borderId="0" xfId="70" applyFont="1" applyAlignment="1" applyProtection="1">
      <alignment/>
      <protection/>
    </xf>
    <xf numFmtId="164" fontId="14" fillId="0" borderId="0" xfId="66" applyFont="1" applyBorder="1" applyAlignment="1" applyProtection="1">
      <alignment vertical="top"/>
      <protection/>
    </xf>
    <xf numFmtId="164" fontId="14" fillId="0" borderId="0" xfId="66" applyBorder="1" applyAlignment="1" applyProtection="1">
      <alignment vertical="top"/>
      <protection/>
    </xf>
    <xf numFmtId="164" fontId="14" fillId="0" borderId="0" xfId="71" applyFont="1" applyBorder="1" applyAlignment="1" applyProtection="1">
      <alignment vertical="center" wrapText="1"/>
      <protection/>
    </xf>
    <xf numFmtId="164" fontId="17" fillId="0" borderId="0" xfId="71" applyFont="1" applyBorder="1" applyAlignment="1" applyProtection="1">
      <alignment vertical="center"/>
      <protection/>
    </xf>
    <xf numFmtId="165" fontId="15" fillId="0" borderId="0" xfId="69" applyAlignment="1" applyProtection="1">
      <alignment/>
      <protection/>
    </xf>
    <xf numFmtId="164" fontId="14" fillId="0" borderId="0" xfId="53" applyBorder="1" applyAlignment="1" applyProtection="1">
      <alignment vertical="top"/>
      <protection/>
    </xf>
  </cellXfs>
  <cellStyles count="6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 1 2" xfId="22"/>
    <cellStyle name=" 1_Stage1" xfId="23"/>
    <cellStyle name="_Model_RAB Мой_PR.PROG.WARM.NOTCOMBI.2012.2.16_v1.4(04.04.11) " xfId="24"/>
    <cellStyle name="_Model_RAB Мой_Книга2_PR.PROG.WARM.NOTCOMBI.2012.2.16_v1.4(04.04.11) " xfId="25"/>
    <cellStyle name="_Model_RAB_MRSK_svod_PR.PROG.WARM.NOTCOMBI.2012.2.16_v1.4(04.04.11) " xfId="26"/>
    <cellStyle name="_Model_RAB_MRSK_svod_Книга2_PR.PROG.WARM.NOTCOMBI.2012.2.16_v1.4(04.04.11) " xfId="27"/>
    <cellStyle name="_МОДЕЛЬ_1 (2)_PR.PROG.WARM.NOTCOMBI.2012.2.16_v1.4(04.04.11) " xfId="28"/>
    <cellStyle name="_МОДЕЛЬ_1 (2)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пр 5 тариф RAB_PR.PROG.WARM.NOTCOMBI.2012.2.16_v1.4(04.04.11) " xfId="34"/>
    <cellStyle name="_пр 5 тариф RAB_Книга2_PR.PROG.WARM.NOTCOMBI.2012.2.16_v1.4(04.04.11) " xfId="35"/>
    <cellStyle name="Cells 2" xfId="36"/>
    <cellStyle name="Currency [0]" xfId="37"/>
    <cellStyle name="Currency2" xfId="38"/>
    <cellStyle name="Followed Hyperlink" xfId="39"/>
    <cellStyle name="Header 3" xfId="40"/>
    <cellStyle name="Hyperlink 1" xfId="41"/>
    <cellStyle name="normal" xfId="42"/>
    <cellStyle name="Normal1" xfId="43"/>
    <cellStyle name="Normal2" xfId="44"/>
    <cellStyle name="Percent1" xfId="45"/>
    <cellStyle name="Title 4" xfId="46"/>
    <cellStyle name="Гиперссылка 2" xfId="47"/>
    <cellStyle name="Гиперссылка 2 2" xfId="48"/>
    <cellStyle name="Гиперссылка 4" xfId="49"/>
    <cellStyle name="Заголовок" xfId="50"/>
    <cellStyle name="ЗаголовокСтолбца" xfId="51"/>
    <cellStyle name="Значение" xfId="52"/>
    <cellStyle name="Обычный 10" xfId="53"/>
    <cellStyle name="Обычный 12 2" xfId="54"/>
    <cellStyle name="Обычный 14" xfId="55"/>
    <cellStyle name="Обычный 15" xfId="56"/>
    <cellStyle name="Обычный 2" xfId="57"/>
    <cellStyle name="Обычный 2 10 2" xfId="58"/>
    <cellStyle name="Обычный 2 2" xfId="59"/>
    <cellStyle name="Обычный 3" xfId="60"/>
    <cellStyle name="Обычный 3 2" xfId="61"/>
    <cellStyle name="Обычный 3 3" xfId="62"/>
    <cellStyle name="Обычный 4" xfId="63"/>
    <cellStyle name="Обычный 5" xfId="64"/>
    <cellStyle name="Обычный_BALANCE.WARM.2007YEAR(FACT)" xfId="65"/>
    <cellStyle name="Обычный_INVEST.WARM.PLAN.4.78(v0.1)" xfId="66"/>
    <cellStyle name="Обычный_JKH.OPEN.INFO.HVS(v3.5)_цены161210" xfId="67"/>
    <cellStyle name="Обычный_JKH.OPEN.INFO.PRICE.VO_v4.0(10.02.11)" xfId="68"/>
    <cellStyle name="Обычный_KRU.TARIFF.FACT-0.3" xfId="69"/>
    <cellStyle name="Обычный_MINENERGO.340.PRIL79(v0.1)" xfId="70"/>
    <cellStyle name="Обычный_PREDEL.JKH.2010(v1.3)" xfId="71"/>
    <cellStyle name="Обычный_razrabotka_sablonov_po_WKU" xfId="72"/>
    <cellStyle name="Обычный_SIMPLE_1_massive2" xfId="73"/>
    <cellStyle name="Обычный_ЖКУ_проект3" xfId="74"/>
    <cellStyle name="Обычный_Мониторинг инвестиций" xfId="75"/>
    <cellStyle name="Обычный_Шаблон по источникам для Модуля Реестр (2)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E3FAFD"/>
      <rgbColor rgb="00660066"/>
      <rgbColor rgb="00FF8080"/>
      <rgbColor rgb="000066CC"/>
      <rgbColor rgb="00B7E4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D7EAD3"/>
      <rgbColor rgb="00D1DFCE"/>
      <rgbColor rgb="00BCBCBC"/>
      <rgbColor rgb="00FFB7B7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2.png" /><Relationship Id="rId4" Type="http://schemas.openxmlformats.org/officeDocument/2006/relationships/image" Target="../media/image1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2.png" /><Relationship Id="rId4" Type="http://schemas.openxmlformats.org/officeDocument/2006/relationships/image" Target="../media/image1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2.png" /><Relationship Id="rId4" Type="http://schemas.openxmlformats.org/officeDocument/2006/relationships/image" Target="../media/image1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113</xdr:row>
      <xdr:rowOff>0</xdr:rowOff>
    </xdr:to>
    <xdr:sp>
      <xdr:nvSpPr>
        <xdr:cNvPr id="1" name="InstrBlock_8"/>
        <xdr:cNvSpPr>
          <a:spLocks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>
      <xdr:nvSpPr>
        <xdr:cNvPr id="2" name="InstrBlock_7"/>
        <xdr:cNvSpPr>
          <a:spLocks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>
      <xdr:nvSpPr>
        <xdr:cNvPr id="3" name="InstrBlock_6"/>
        <xdr:cNvSpPr>
          <a:spLocks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>
      <xdr:nvSpPr>
        <xdr:cNvPr id="4" name="InstrBlock_5"/>
        <xdr:cNvSpPr>
          <a:spLocks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>
      <xdr:nvSpPr>
        <xdr:cNvPr id="5" name="InstrBlock_4"/>
        <xdr:cNvSpPr>
          <a:spLocks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>
      <xdr:nvSpPr>
        <xdr:cNvPr id="6" name="InstrBlock_3"/>
        <xdr:cNvSpPr>
          <a:spLocks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>
      <xdr:nvSpPr>
        <xdr:cNvPr id="7" name="InstrBlock_2"/>
        <xdr:cNvSpPr>
          <a:spLocks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>
      <xdr:nvSpPr>
        <xdr:cNvPr id="8" name="InstrBlock_1"/>
        <xdr:cNvSpPr>
          <a:spLocks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>
      <xdr:nvPicPr>
        <xdr:cNvPr id="9" name="InstrImg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>
      <xdr:nvPicPr>
        <xdr:cNvPr id="10" name="InstrImg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>
      <xdr:nvPicPr>
        <xdr:cNvPr id="11" name="InstrImg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>
      <xdr:nvPicPr>
        <xdr:cNvPr id="12" name="InstrImg_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>
      <xdr:nvPicPr>
        <xdr:cNvPr id="13" name="InstrImg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>
      <xdr:nvPicPr>
        <xdr:cNvPr id="14" name="InstrImg_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>
      <xdr:nvPicPr>
        <xdr:cNvPr id="15" name="InstrImg_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>
      <xdr:nvPicPr>
        <xdr:cNvPr id="16" name="InstrImg_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17" name="cmdAct_1"/>
        <xdr:cNvSpPr>
          <a:spLocks/>
        </xdr:cNvSpPr>
      </xdr:nvSpPr>
      <xdr:spPr>
        <a:xfrm>
          <a:off x="1019175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18" name="cmdAct_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90600" y="247650"/>
          <a:ext cx="2857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>
      <xdr:nvSpPr>
        <xdr:cNvPr id="19" name="cmdNoAct_1" hidden="1"/>
        <xdr:cNvSpPr>
          <a:spLocks/>
        </xdr:cNvSpPr>
      </xdr:nvSpPr>
      <xdr:spPr>
        <a:xfrm>
          <a:off x="10191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absolute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0" name="cmdNoAct_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28700" y="333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219075</xdr:colOff>
      <xdr:row>2</xdr:row>
      <xdr:rowOff>0</xdr:rowOff>
    </xdr:from>
    <xdr:to>
      <xdr:col>4</xdr:col>
      <xdr:colOff>133350</xdr:colOff>
      <xdr:row>2</xdr:row>
      <xdr:rowOff>219075</xdr:rowOff>
    </xdr:to>
    <xdr:sp>
      <xdr:nvSpPr>
        <xdr:cNvPr id="21" name="cmdNoInet_1" hidden="1"/>
        <xdr:cNvSpPr>
          <a:spLocks/>
        </xdr:cNvSpPr>
      </xdr:nvSpPr>
      <xdr:spPr>
        <a:xfrm>
          <a:off x="1019175" y="342900"/>
          <a:ext cx="1685925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twoCellAnchor editAs="absolute">
    <xdr:from>
      <xdr:col>2</xdr:col>
      <xdr:colOff>200025</xdr:colOff>
      <xdr:row>1</xdr:row>
      <xdr:rowOff>133350</xdr:rowOff>
    </xdr:from>
    <xdr:to>
      <xdr:col>2</xdr:col>
      <xdr:colOff>447675</xdr:colOff>
      <xdr:row>4</xdr:row>
      <xdr:rowOff>0</xdr:rowOff>
    </xdr:to>
    <xdr:sp>
      <xdr:nvSpPr>
        <xdr:cNvPr id="22" name="cmdNoInet_2" hidden="1"/>
        <xdr:cNvSpPr>
          <a:spLocks/>
        </xdr:cNvSpPr>
      </xdr:nvSpPr>
      <xdr:spPr>
        <a:xfrm>
          <a:off x="1000125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1438275</xdr:colOff>
      <xdr:row>3</xdr:row>
      <xdr:rowOff>57150</xdr:rowOff>
    </xdr:from>
    <xdr:to>
      <xdr:col>12</xdr:col>
      <xdr:colOff>1676400</xdr:colOff>
      <xdr:row>3</xdr:row>
      <xdr:rowOff>304800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5715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12</xdr:col>
      <xdr:colOff>1438275</xdr:colOff>
      <xdr:row>3</xdr:row>
      <xdr:rowOff>57150</xdr:rowOff>
    </xdr:from>
    <xdr:to>
      <xdr:col>12</xdr:col>
      <xdr:colOff>1685925</xdr:colOff>
      <xdr:row>3</xdr:row>
      <xdr:rowOff>304800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5715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36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3" name="shCalendar"/>
        <xdr:cNvGrpSpPr>
          <a:grpSpLocks/>
        </xdr:cNvGrpSpPr>
      </xdr:nvGrpSpPr>
      <xdr:grpSpPr>
        <a:xfrm>
          <a:off x="18278475" y="9525"/>
          <a:ext cx="190500" cy="190500"/>
          <a:chOff x="31217" y="15"/>
          <a:chExt cx="324" cy="298"/>
        </a:xfrm>
        <a:solidFill>
          <a:srgbClr val="FFFFFF"/>
        </a:solidFill>
      </xdr:grpSpPr>
      <xdr:sp>
        <xdr:nvSpPr>
          <xdr:cNvPr id="4" name="shCalendar_bck" hidden="1"/>
          <xdr:cNvSpPr>
            <a:spLocks/>
          </xdr:cNvSpPr>
        </xdr:nvSpPr>
        <xdr:spPr>
          <a:xfrm>
            <a:off x="31217" y="15"/>
            <a:ext cx="324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5" name="shCalendar_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1304" y="99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1438275</xdr:colOff>
      <xdr:row>3</xdr:row>
      <xdr:rowOff>57150</xdr:rowOff>
    </xdr:from>
    <xdr:to>
      <xdr:col>12</xdr:col>
      <xdr:colOff>1676400</xdr:colOff>
      <xdr:row>3</xdr:row>
      <xdr:rowOff>304800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5715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12</xdr:col>
      <xdr:colOff>1438275</xdr:colOff>
      <xdr:row>3</xdr:row>
      <xdr:rowOff>57150</xdr:rowOff>
    </xdr:from>
    <xdr:to>
      <xdr:col>12</xdr:col>
      <xdr:colOff>1685925</xdr:colOff>
      <xdr:row>3</xdr:row>
      <xdr:rowOff>304800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5715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35</xdr:col>
      <xdr:colOff>0</xdr:colOff>
      <xdr:row>3</xdr:row>
      <xdr:rowOff>9525</xdr:rowOff>
    </xdr:from>
    <xdr:to>
      <xdr:col>36</xdr:col>
      <xdr:colOff>190500</xdr:colOff>
      <xdr:row>3</xdr:row>
      <xdr:rowOff>200025</xdr:rowOff>
    </xdr:to>
    <xdr:grpSp>
      <xdr:nvGrpSpPr>
        <xdr:cNvPr id="3" name="shCalendar"/>
        <xdr:cNvGrpSpPr>
          <a:grpSpLocks/>
        </xdr:cNvGrpSpPr>
      </xdr:nvGrpSpPr>
      <xdr:grpSpPr>
        <a:xfrm>
          <a:off x="17868900" y="9525"/>
          <a:ext cx="190500" cy="190500"/>
          <a:chOff x="30518" y="15"/>
          <a:chExt cx="324" cy="298"/>
        </a:xfrm>
        <a:solidFill>
          <a:srgbClr val="FFFFFF"/>
        </a:solidFill>
      </xdr:grpSpPr>
      <xdr:sp>
        <xdr:nvSpPr>
          <xdr:cNvPr id="4" name="shCalendar_bck" hidden="1"/>
          <xdr:cNvSpPr>
            <a:spLocks/>
          </xdr:cNvSpPr>
        </xdr:nvSpPr>
        <xdr:spPr>
          <a:xfrm>
            <a:off x="30518" y="15"/>
            <a:ext cx="324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5" name="shCalendar_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605" y="99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38100</xdr:colOff>
      <xdr:row>4</xdr:row>
      <xdr:rowOff>9525</xdr:rowOff>
    </xdr:from>
    <xdr:to>
      <xdr:col>10</xdr:col>
      <xdr:colOff>228600</xdr:colOff>
      <xdr:row>5</xdr:row>
      <xdr:rowOff>76200</xdr:rowOff>
    </xdr:to>
    <xdr:grpSp>
      <xdr:nvGrpSpPr>
        <xdr:cNvPr id="1" name="shCalendar"/>
        <xdr:cNvGrpSpPr>
          <a:grpSpLocks/>
        </xdr:cNvGrpSpPr>
      </xdr:nvGrpSpPr>
      <xdr:grpSpPr>
        <a:xfrm>
          <a:off x="9458325" y="9525"/>
          <a:ext cx="190500" cy="190500"/>
          <a:chOff x="16167" y="15"/>
          <a:chExt cx="326" cy="303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6167" y="15"/>
            <a:ext cx="326" cy="303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254" y="100"/>
            <a:ext cx="150" cy="15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5</xdr:col>
      <xdr:colOff>19050</xdr:colOff>
      <xdr:row>5</xdr:row>
      <xdr:rowOff>142875</xdr:rowOff>
    </xdr:from>
    <xdr:to>
      <xdr:col>5</xdr:col>
      <xdr:colOff>257175</xdr:colOff>
      <xdr:row>6</xdr:row>
      <xdr:rowOff>133350</xdr:rowOff>
    </xdr:to>
    <xdr:pic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667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5</xdr:col>
      <xdr:colOff>19050</xdr:colOff>
      <xdr:row>5</xdr:row>
      <xdr:rowOff>142875</xdr:rowOff>
    </xdr:from>
    <xdr:to>
      <xdr:col>5</xdr:col>
      <xdr:colOff>266700</xdr:colOff>
      <xdr:row>6</xdr:row>
      <xdr:rowOff>133350</xdr:rowOff>
    </xdr:to>
    <xdr:pic>
      <xdr:nvPicPr>
        <xdr:cNvPr id="5" name="UN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2667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7</xdr:row>
      <xdr:rowOff>0</xdr:rowOff>
    </xdr:from>
    <xdr:to>
      <xdr:col>7</xdr:col>
      <xdr:colOff>219075</xdr:colOff>
      <xdr:row>7</xdr:row>
      <xdr:rowOff>209550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809625"/>
          <a:ext cx="2190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4</xdr:col>
      <xdr:colOff>2962275</xdr:colOff>
      <xdr:row>9</xdr:row>
      <xdr:rowOff>0</xdr:rowOff>
    </xdr:from>
    <xdr:to>
      <xdr:col>4</xdr:col>
      <xdr:colOff>3181350</xdr:colOff>
      <xdr:row>9</xdr:row>
      <xdr:rowOff>209550</xdr:rowOff>
    </xdr:to>
    <xdr:pic>
      <xdr:nvPicPr>
        <xdr:cNvPr id="2" name="ExcludeHelp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76350"/>
          <a:ext cx="2190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5</xdr:col>
      <xdr:colOff>38100</xdr:colOff>
      <xdr:row>3</xdr:row>
      <xdr:rowOff>9525</xdr:rowOff>
    </xdr:from>
    <xdr:to>
      <xdr:col>5</xdr:col>
      <xdr:colOff>228600</xdr:colOff>
      <xdr:row>4</xdr:row>
      <xdr:rowOff>190500</xdr:rowOff>
    </xdr:to>
    <xdr:grpSp>
      <xdr:nvGrpSpPr>
        <xdr:cNvPr id="3" name="shCalendar"/>
        <xdr:cNvGrpSpPr>
          <a:grpSpLocks/>
        </xdr:cNvGrpSpPr>
      </xdr:nvGrpSpPr>
      <xdr:grpSpPr>
        <a:xfrm>
          <a:off x="4210050" y="9525"/>
          <a:ext cx="190500" cy="361950"/>
          <a:chOff x="7197" y="15"/>
          <a:chExt cx="326" cy="585"/>
        </a:xfrm>
        <a:solidFill>
          <a:srgbClr val="FFFFFF"/>
        </a:solidFill>
      </xdr:grpSpPr>
      <xdr:sp>
        <xdr:nvSpPr>
          <xdr:cNvPr id="4" name="shCalendar_bck" hidden="1"/>
          <xdr:cNvSpPr>
            <a:spLocks/>
          </xdr:cNvSpPr>
        </xdr:nvSpPr>
        <xdr:spPr>
          <a:xfrm>
            <a:off x="7197" y="15"/>
            <a:ext cx="325" cy="584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5" name="shCalendar_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284" y="179"/>
            <a:ext cx="150" cy="29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438150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7</xdr:row>
      <xdr:rowOff>0</xdr:rowOff>
    </xdr:from>
    <xdr:to>
      <xdr:col>7</xdr:col>
      <xdr:colOff>219075</xdr:colOff>
      <xdr:row>8</xdr:row>
      <xdr:rowOff>219075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438150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</xdr:col>
      <xdr:colOff>0</xdr:colOff>
      <xdr:row>3</xdr:row>
      <xdr:rowOff>9525</xdr:rowOff>
    </xdr:from>
    <xdr:to>
      <xdr:col>3</xdr:col>
      <xdr:colOff>190500</xdr:colOff>
      <xdr:row>4</xdr:row>
      <xdr:rowOff>161925</xdr:rowOff>
    </xdr:to>
    <xdr:grpSp>
      <xdr:nvGrpSpPr>
        <xdr:cNvPr id="3" name="shCalendar"/>
        <xdr:cNvGrpSpPr>
          <a:grpSpLocks/>
        </xdr:cNvGrpSpPr>
      </xdr:nvGrpSpPr>
      <xdr:grpSpPr>
        <a:xfrm>
          <a:off x="247650" y="9525"/>
          <a:ext cx="190500" cy="190500"/>
          <a:chOff x="422" y="15"/>
          <a:chExt cx="326" cy="299"/>
        </a:xfrm>
        <a:solidFill>
          <a:srgbClr val="FFFFFF"/>
        </a:solidFill>
      </xdr:grpSpPr>
      <xdr:sp>
        <xdr:nvSpPr>
          <xdr:cNvPr id="4" name="shCalendar_bck" hidden="1"/>
          <xdr:cNvSpPr>
            <a:spLocks/>
          </xdr:cNvSpPr>
        </xdr:nvSpPr>
        <xdr:spPr>
          <a:xfrm>
            <a:off x="422" y="15"/>
            <a:ext cx="325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5" name="shCalendar_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9" y="99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1" name="shCalendar"/>
        <xdr:cNvGrpSpPr>
          <a:grpSpLocks/>
        </xdr:cNvGrpSpPr>
      </xdr:nvGrpSpPr>
      <xdr:grpSpPr>
        <a:xfrm>
          <a:off x="68999100" y="114300"/>
          <a:ext cx="190500" cy="190500"/>
          <a:chOff x="117930" y="180"/>
          <a:chExt cx="325" cy="298"/>
        </a:xfrm>
        <a:solidFill>
          <a:srgbClr val="FFFFFF"/>
        </a:solidFill>
      </xdr:grpSpPr>
      <xdr:sp>
        <xdr:nvSpPr>
          <xdr:cNvPr id="2" name="shCalendar_bck"/>
          <xdr:cNvSpPr>
            <a:spLocks/>
          </xdr:cNvSpPr>
        </xdr:nvSpPr>
        <xdr:spPr>
          <a:xfrm>
            <a:off x="117930" y="180"/>
            <a:ext cx="324" cy="297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8017" y="264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15</xdr:row>
      <xdr:rowOff>0</xdr:rowOff>
    </xdr:from>
    <xdr:to>
      <xdr:col>6</xdr:col>
      <xdr:colOff>228600</xdr:colOff>
      <xdr:row>15</xdr:row>
      <xdr:rowOff>190500</xdr:rowOff>
    </xdr:to>
    <xdr:grpSp>
      <xdr:nvGrpSpPr>
        <xdr:cNvPr id="1" name="shCalendar"/>
        <xdr:cNvGrpSpPr>
          <a:grpSpLocks/>
        </xdr:cNvGrpSpPr>
      </xdr:nvGrpSpPr>
      <xdr:grpSpPr>
        <a:xfrm>
          <a:off x="6076950" y="2714625"/>
          <a:ext cx="190500" cy="190500"/>
          <a:chOff x="10386" y="4279"/>
          <a:chExt cx="324" cy="299"/>
        </a:xfrm>
        <a:solidFill>
          <a:srgbClr val="FFFFFF"/>
        </a:solidFill>
      </xdr:grpSpPr>
      <xdr:sp>
        <xdr:nvSpPr>
          <xdr:cNvPr id="2" name="shCalendar_bck"/>
          <xdr:cNvSpPr>
            <a:spLocks/>
          </xdr:cNvSpPr>
        </xdr:nvSpPr>
        <xdr:spPr>
          <a:xfrm>
            <a:off x="10386" y="4279"/>
            <a:ext cx="32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73" y="4364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6</xdr:col>
      <xdr:colOff>228600</xdr:colOff>
      <xdr:row>8</xdr:row>
      <xdr:rowOff>28575</xdr:rowOff>
    </xdr:from>
    <xdr:to>
      <xdr:col>7</xdr:col>
      <xdr:colOff>200025</xdr:colOff>
      <xdr:row>8</xdr:row>
      <xdr:rowOff>247650</xdr:rowOff>
    </xdr:to>
    <xdr:pic>
      <xdr:nvPicPr>
        <xdr:cNvPr id="4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117157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228600</xdr:colOff>
      <xdr:row>12</xdr:row>
      <xdr:rowOff>28575</xdr:rowOff>
    </xdr:from>
    <xdr:to>
      <xdr:col>7</xdr:col>
      <xdr:colOff>200025</xdr:colOff>
      <xdr:row>12</xdr:row>
      <xdr:rowOff>247650</xdr:rowOff>
    </xdr:to>
    <xdr:pic>
      <xdr:nvPicPr>
        <xdr:cNvPr id="5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20288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228600</xdr:colOff>
      <xdr:row>10</xdr:row>
      <xdr:rowOff>95250</xdr:rowOff>
    </xdr:from>
    <xdr:to>
      <xdr:col>7</xdr:col>
      <xdr:colOff>200025</xdr:colOff>
      <xdr:row>10</xdr:row>
      <xdr:rowOff>314325</xdr:rowOff>
    </xdr:to>
    <xdr:pic>
      <xdr:nvPicPr>
        <xdr:cNvPr id="6" name="ExcludeHelp_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1524000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228600</xdr:colOff>
      <xdr:row>18</xdr:row>
      <xdr:rowOff>38100</xdr:rowOff>
    </xdr:from>
    <xdr:to>
      <xdr:col>7</xdr:col>
      <xdr:colOff>200025</xdr:colOff>
      <xdr:row>18</xdr:row>
      <xdr:rowOff>257175</xdr:rowOff>
    </xdr:to>
    <xdr:pic>
      <xdr:nvPicPr>
        <xdr:cNvPr id="7" name="ExcludeHelp_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3467100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228600</xdr:colOff>
      <xdr:row>21</xdr:row>
      <xdr:rowOff>85725</xdr:rowOff>
    </xdr:from>
    <xdr:to>
      <xdr:col>7</xdr:col>
      <xdr:colOff>200025</xdr:colOff>
      <xdr:row>21</xdr:row>
      <xdr:rowOff>304800</xdr:rowOff>
    </xdr:to>
    <xdr:pic>
      <xdr:nvPicPr>
        <xdr:cNvPr id="8" name="ExcludeHelp_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39338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9525</xdr:colOff>
      <xdr:row>4</xdr:row>
      <xdr:rowOff>133350</xdr:rowOff>
    </xdr:from>
    <xdr:to>
      <xdr:col>7</xdr:col>
      <xdr:colOff>228600</xdr:colOff>
      <xdr:row>4</xdr:row>
      <xdr:rowOff>352425</xdr:rowOff>
    </xdr:to>
    <xdr:pic>
      <xdr:nvPicPr>
        <xdr:cNvPr id="9" name="cmdCreatePrintedFor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96025" y="2762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1933575</xdr:colOff>
      <xdr:row>3</xdr:row>
      <xdr:rowOff>57150</xdr:rowOff>
    </xdr:from>
    <xdr:to>
      <xdr:col>4</xdr:col>
      <xdr:colOff>2171700</xdr:colOff>
      <xdr:row>3</xdr:row>
      <xdr:rowOff>304800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5715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4</xdr:col>
      <xdr:colOff>1933575</xdr:colOff>
      <xdr:row>3</xdr:row>
      <xdr:rowOff>57150</xdr:rowOff>
    </xdr:from>
    <xdr:to>
      <xdr:col>4</xdr:col>
      <xdr:colOff>2181225</xdr:colOff>
      <xdr:row>3</xdr:row>
      <xdr:rowOff>304800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5715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3</xdr:row>
      <xdr:rowOff>9525</xdr:rowOff>
    </xdr:from>
    <xdr:to>
      <xdr:col>4</xdr:col>
      <xdr:colOff>190500</xdr:colOff>
      <xdr:row>3</xdr:row>
      <xdr:rowOff>200025</xdr:rowOff>
    </xdr:to>
    <xdr:grpSp>
      <xdr:nvGrpSpPr>
        <xdr:cNvPr id="3" name="shCalendar"/>
        <xdr:cNvGrpSpPr>
          <a:grpSpLocks/>
        </xdr:cNvGrpSpPr>
      </xdr:nvGrpSpPr>
      <xdr:grpSpPr>
        <a:xfrm>
          <a:off x="790575" y="9525"/>
          <a:ext cx="190500" cy="190500"/>
          <a:chOff x="1349" y="15"/>
          <a:chExt cx="332" cy="298"/>
        </a:xfrm>
        <a:solidFill>
          <a:srgbClr val="FFFFFF"/>
        </a:solidFill>
      </xdr:grpSpPr>
      <xdr:sp>
        <xdr:nvSpPr>
          <xdr:cNvPr id="4" name="shCalendar_bck" hidden="1"/>
          <xdr:cNvSpPr>
            <a:spLocks/>
          </xdr:cNvSpPr>
        </xdr:nvSpPr>
        <xdr:spPr>
          <a:xfrm>
            <a:off x="1349" y="15"/>
            <a:ext cx="332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5" name="shCalendar_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438" y="99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9</xdr:col>
      <xdr:colOff>3276600</xdr:colOff>
      <xdr:row>18</xdr:row>
      <xdr:rowOff>180975</xdr:rowOff>
    </xdr:from>
    <xdr:to>
      <xdr:col>9</xdr:col>
      <xdr:colOff>3505200</xdr:colOff>
      <xdr:row>18</xdr:row>
      <xdr:rowOff>400050</xdr:rowOff>
    </xdr:to>
    <xdr:pic>
      <xdr:nvPicPr>
        <xdr:cNvPr id="6" name="ExcludeHelp_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63300" y="17240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1676400</xdr:colOff>
      <xdr:row>17</xdr:row>
      <xdr:rowOff>257175</xdr:rowOff>
    </xdr:from>
    <xdr:to>
      <xdr:col>14</xdr:col>
      <xdr:colOff>19050</xdr:colOff>
      <xdr:row>17</xdr:row>
      <xdr:rowOff>476250</xdr:rowOff>
    </xdr:to>
    <xdr:pic>
      <xdr:nvPicPr>
        <xdr:cNvPr id="7" name="ExcludeHelp_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54150" y="132397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1219200</xdr:colOff>
      <xdr:row>17</xdr:row>
      <xdr:rowOff>266700</xdr:rowOff>
    </xdr:from>
    <xdr:to>
      <xdr:col>17</xdr:col>
      <xdr:colOff>1438275</xdr:colOff>
      <xdr:row>18</xdr:row>
      <xdr:rowOff>9525</xdr:rowOff>
    </xdr:to>
    <xdr:pic>
      <xdr:nvPicPr>
        <xdr:cNvPr id="8" name="ExcludeHelp_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649700" y="1333500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4</xdr:col>
      <xdr:colOff>247650</xdr:colOff>
      <xdr:row>9</xdr:row>
      <xdr:rowOff>247650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9</xdr:row>
      <xdr:rowOff>0</xdr:rowOff>
    </xdr:from>
    <xdr:to>
      <xdr:col>7</xdr:col>
      <xdr:colOff>247650</xdr:colOff>
      <xdr:row>9</xdr:row>
      <xdr:rowOff>247650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247650</xdr:colOff>
      <xdr:row>9</xdr:row>
      <xdr:rowOff>247650</xdr:rowOff>
    </xdr:to>
    <xdr:pic>
      <xdr:nvPicPr>
        <xdr:cNvPr id="3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1438275</xdr:colOff>
      <xdr:row>3</xdr:row>
      <xdr:rowOff>57150</xdr:rowOff>
    </xdr:from>
    <xdr:to>
      <xdr:col>12</xdr:col>
      <xdr:colOff>1676400</xdr:colOff>
      <xdr:row>3</xdr:row>
      <xdr:rowOff>304800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5715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12</xdr:col>
      <xdr:colOff>1438275</xdr:colOff>
      <xdr:row>3</xdr:row>
      <xdr:rowOff>57150</xdr:rowOff>
    </xdr:from>
    <xdr:to>
      <xdr:col>12</xdr:col>
      <xdr:colOff>1685925</xdr:colOff>
      <xdr:row>3</xdr:row>
      <xdr:rowOff>304800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5715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2914650</xdr:colOff>
      <xdr:row>14</xdr:row>
      <xdr:rowOff>504825</xdr:rowOff>
    </xdr:from>
    <xdr:to>
      <xdr:col>12</xdr:col>
      <xdr:colOff>3133725</xdr:colOff>
      <xdr:row>14</xdr:row>
      <xdr:rowOff>723900</xdr:rowOff>
    </xdr:to>
    <xdr:pic>
      <xdr:nvPicPr>
        <xdr:cNvPr id="3" name="ExcludeHelp_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05325" y="204787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21</xdr:col>
      <xdr:colOff>38100</xdr:colOff>
      <xdr:row>3</xdr:row>
      <xdr:rowOff>9525</xdr:rowOff>
    </xdr:from>
    <xdr:to>
      <xdr:col>21</xdr:col>
      <xdr:colOff>228600</xdr:colOff>
      <xdr:row>3</xdr:row>
      <xdr:rowOff>200025</xdr:rowOff>
    </xdr:to>
    <xdr:grpSp>
      <xdr:nvGrpSpPr>
        <xdr:cNvPr id="4" name="shCalendar"/>
        <xdr:cNvGrpSpPr>
          <a:grpSpLocks/>
        </xdr:cNvGrpSpPr>
      </xdr:nvGrpSpPr>
      <xdr:grpSpPr>
        <a:xfrm>
          <a:off x="6781800" y="9525"/>
          <a:ext cx="190500" cy="190500"/>
          <a:chOff x="11585" y="15"/>
          <a:chExt cx="324" cy="298"/>
        </a:xfrm>
        <a:solidFill>
          <a:srgbClr val="FFFFFF"/>
        </a:solidFill>
      </xdr:grpSpPr>
      <xdr:sp>
        <xdr:nvSpPr>
          <xdr:cNvPr id="5" name="shCalendar_bck" hidden="1"/>
          <xdr:cNvSpPr>
            <a:spLocks/>
          </xdr:cNvSpPr>
        </xdr:nvSpPr>
        <xdr:spPr>
          <a:xfrm>
            <a:off x="11585" y="15"/>
            <a:ext cx="323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6" name="shCalendar_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1672" y="99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20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7" name="shCalendar"/>
        <xdr:cNvGrpSpPr>
          <a:grpSpLocks/>
        </xdr:cNvGrpSpPr>
      </xdr:nvGrpSpPr>
      <xdr:grpSpPr>
        <a:xfrm>
          <a:off x="6743700" y="9525"/>
          <a:ext cx="190500" cy="190500"/>
          <a:chOff x="11520" y="15"/>
          <a:chExt cx="324" cy="298"/>
        </a:xfrm>
        <a:solidFill>
          <a:srgbClr val="FFFFFF"/>
        </a:solidFill>
      </xdr:grpSpPr>
      <xdr:sp>
        <xdr:nvSpPr>
          <xdr:cNvPr id="8" name="shCalendar_bck" hidden="1"/>
          <xdr:cNvSpPr>
            <a:spLocks/>
          </xdr:cNvSpPr>
        </xdr:nvSpPr>
        <xdr:spPr>
          <a:xfrm>
            <a:off x="11520" y="15"/>
            <a:ext cx="324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9" name="shCalendar_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1607" y="99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20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10" name="shCalendar"/>
        <xdr:cNvGrpSpPr>
          <a:grpSpLocks/>
        </xdr:cNvGrpSpPr>
      </xdr:nvGrpSpPr>
      <xdr:grpSpPr>
        <a:xfrm>
          <a:off x="6743700" y="9525"/>
          <a:ext cx="190500" cy="190500"/>
          <a:chOff x="11520" y="15"/>
          <a:chExt cx="324" cy="298"/>
        </a:xfrm>
        <a:solidFill>
          <a:srgbClr val="FFFFFF"/>
        </a:solidFill>
      </xdr:grpSpPr>
      <xdr:sp>
        <xdr:nvSpPr>
          <xdr:cNvPr id="11" name="shCalendar_bck" hidden="1"/>
          <xdr:cNvSpPr>
            <a:spLocks/>
          </xdr:cNvSpPr>
        </xdr:nvSpPr>
        <xdr:spPr>
          <a:xfrm>
            <a:off x="11520" y="15"/>
            <a:ext cx="324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12" name="shCalendar_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1607" y="99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1438275</xdr:colOff>
      <xdr:row>3</xdr:row>
      <xdr:rowOff>57150</xdr:rowOff>
    </xdr:from>
    <xdr:to>
      <xdr:col>12</xdr:col>
      <xdr:colOff>1676400</xdr:colOff>
      <xdr:row>3</xdr:row>
      <xdr:rowOff>304800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5715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12</xdr:col>
      <xdr:colOff>1438275</xdr:colOff>
      <xdr:row>3</xdr:row>
      <xdr:rowOff>57150</xdr:rowOff>
    </xdr:from>
    <xdr:to>
      <xdr:col>12</xdr:col>
      <xdr:colOff>1685925</xdr:colOff>
      <xdr:row>3</xdr:row>
      <xdr:rowOff>304800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5715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2914650</xdr:colOff>
      <xdr:row>14</xdr:row>
      <xdr:rowOff>495300</xdr:rowOff>
    </xdr:from>
    <xdr:to>
      <xdr:col>12</xdr:col>
      <xdr:colOff>3133725</xdr:colOff>
      <xdr:row>14</xdr:row>
      <xdr:rowOff>714375</xdr:rowOff>
    </xdr:to>
    <xdr:pic>
      <xdr:nvPicPr>
        <xdr:cNvPr id="3" name="ExcludeHelp_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05325" y="20288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21</xdr:col>
      <xdr:colOff>38100</xdr:colOff>
      <xdr:row>3</xdr:row>
      <xdr:rowOff>9525</xdr:rowOff>
    </xdr:from>
    <xdr:to>
      <xdr:col>21</xdr:col>
      <xdr:colOff>228600</xdr:colOff>
      <xdr:row>3</xdr:row>
      <xdr:rowOff>200025</xdr:rowOff>
    </xdr:to>
    <xdr:grpSp>
      <xdr:nvGrpSpPr>
        <xdr:cNvPr id="4" name="shCalendar"/>
        <xdr:cNvGrpSpPr>
          <a:grpSpLocks/>
        </xdr:cNvGrpSpPr>
      </xdr:nvGrpSpPr>
      <xdr:grpSpPr>
        <a:xfrm>
          <a:off x="7829550" y="9525"/>
          <a:ext cx="190500" cy="190500"/>
          <a:chOff x="13375" y="15"/>
          <a:chExt cx="324" cy="298"/>
        </a:xfrm>
        <a:solidFill>
          <a:srgbClr val="FFFFFF"/>
        </a:solidFill>
      </xdr:grpSpPr>
      <xdr:sp>
        <xdr:nvSpPr>
          <xdr:cNvPr id="5" name="shCalendar_bck" hidden="1"/>
          <xdr:cNvSpPr>
            <a:spLocks/>
          </xdr:cNvSpPr>
        </xdr:nvSpPr>
        <xdr:spPr>
          <a:xfrm>
            <a:off x="13375" y="15"/>
            <a:ext cx="324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6" name="shCalendar_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3462" y="99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1457325</xdr:colOff>
      <xdr:row>3</xdr:row>
      <xdr:rowOff>47625</xdr:rowOff>
    </xdr:from>
    <xdr:to>
      <xdr:col>12</xdr:col>
      <xdr:colOff>1695450</xdr:colOff>
      <xdr:row>3</xdr:row>
      <xdr:rowOff>295275</xdr:rowOff>
    </xdr:to>
    <xdr:pic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47625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12</xdr:col>
      <xdr:colOff>1457325</xdr:colOff>
      <xdr:row>3</xdr:row>
      <xdr:rowOff>47625</xdr:rowOff>
    </xdr:from>
    <xdr:to>
      <xdr:col>12</xdr:col>
      <xdr:colOff>1704975</xdr:colOff>
      <xdr:row>3</xdr:row>
      <xdr:rowOff>295275</xdr:rowOff>
    </xdr:to>
    <xdr:pic>
      <xdr:nvPicPr>
        <xdr:cNvPr id="2" name="UN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476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2914650</xdr:colOff>
      <xdr:row>14</xdr:row>
      <xdr:rowOff>504825</xdr:rowOff>
    </xdr:from>
    <xdr:to>
      <xdr:col>12</xdr:col>
      <xdr:colOff>3133725</xdr:colOff>
      <xdr:row>14</xdr:row>
      <xdr:rowOff>723900</xdr:rowOff>
    </xdr:to>
    <xdr:pic>
      <xdr:nvPicPr>
        <xdr:cNvPr id="3" name="ExcludeHelp_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05325" y="2038350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21</xdr:col>
      <xdr:colOff>38100</xdr:colOff>
      <xdr:row>3</xdr:row>
      <xdr:rowOff>9525</xdr:rowOff>
    </xdr:from>
    <xdr:to>
      <xdr:col>21</xdr:col>
      <xdr:colOff>228600</xdr:colOff>
      <xdr:row>3</xdr:row>
      <xdr:rowOff>200025</xdr:rowOff>
    </xdr:to>
    <xdr:grpSp>
      <xdr:nvGrpSpPr>
        <xdr:cNvPr id="4" name="shCalendar"/>
        <xdr:cNvGrpSpPr>
          <a:grpSpLocks/>
        </xdr:cNvGrpSpPr>
      </xdr:nvGrpSpPr>
      <xdr:grpSpPr>
        <a:xfrm>
          <a:off x="6781800" y="9525"/>
          <a:ext cx="190500" cy="190500"/>
          <a:chOff x="11585" y="15"/>
          <a:chExt cx="324" cy="298"/>
        </a:xfrm>
        <a:solidFill>
          <a:srgbClr val="FFFFFF"/>
        </a:solidFill>
      </xdr:grpSpPr>
      <xdr:sp>
        <xdr:nvSpPr>
          <xdr:cNvPr id="5" name="shCalendar_bck" hidden="1"/>
          <xdr:cNvSpPr>
            <a:spLocks/>
          </xdr:cNvSpPr>
        </xdr:nvSpPr>
        <xdr:spPr>
          <a:xfrm>
            <a:off x="11585" y="15"/>
            <a:ext cx="323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6" name="shCalendar_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1672" y="99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38100</xdr:colOff>
      <xdr:row>3</xdr:row>
      <xdr:rowOff>9525</xdr:rowOff>
    </xdr:from>
    <xdr:to>
      <xdr:col>21</xdr:col>
      <xdr:colOff>228600</xdr:colOff>
      <xdr:row>3</xdr:row>
      <xdr:rowOff>200025</xdr:rowOff>
    </xdr:to>
    <xdr:grpSp>
      <xdr:nvGrpSpPr>
        <xdr:cNvPr id="1" name="shCalendar"/>
        <xdr:cNvGrpSpPr>
          <a:grpSpLocks/>
        </xdr:cNvGrpSpPr>
      </xdr:nvGrpSpPr>
      <xdr:grpSpPr>
        <a:xfrm>
          <a:off x="6781800" y="9525"/>
          <a:ext cx="190500" cy="190500"/>
          <a:chOff x="11585" y="15"/>
          <a:chExt cx="324" cy="298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1585" y="15"/>
            <a:ext cx="323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672" y="99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12</xdr:col>
      <xdr:colOff>1457325</xdr:colOff>
      <xdr:row>3</xdr:row>
      <xdr:rowOff>47625</xdr:rowOff>
    </xdr:from>
    <xdr:to>
      <xdr:col>12</xdr:col>
      <xdr:colOff>1695450</xdr:colOff>
      <xdr:row>3</xdr:row>
      <xdr:rowOff>295275</xdr:rowOff>
    </xdr:to>
    <xdr:pic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47625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12</xdr:col>
      <xdr:colOff>1457325</xdr:colOff>
      <xdr:row>3</xdr:row>
      <xdr:rowOff>47625</xdr:rowOff>
    </xdr:from>
    <xdr:to>
      <xdr:col>12</xdr:col>
      <xdr:colOff>1704975</xdr:colOff>
      <xdr:row>3</xdr:row>
      <xdr:rowOff>295275</xdr:rowOff>
    </xdr:to>
    <xdr:pic>
      <xdr:nvPicPr>
        <xdr:cNvPr id="5" name="UN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0" y="476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2895600</xdr:colOff>
      <xdr:row>14</xdr:row>
      <xdr:rowOff>457200</xdr:rowOff>
    </xdr:from>
    <xdr:to>
      <xdr:col>12</xdr:col>
      <xdr:colOff>3114675</xdr:colOff>
      <xdr:row>14</xdr:row>
      <xdr:rowOff>676275</xdr:rowOff>
    </xdr:to>
    <xdr:pic>
      <xdr:nvPicPr>
        <xdr:cNvPr id="6" name="ExcludeHelp_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86275" y="19907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3"/>
  <sheetViews>
    <sheetView workbookViewId="0" topLeftCell="A1">
      <selection activeCell="A1" sqref="A1"/>
    </sheetView>
  </sheetViews>
  <sheetFormatPr defaultColWidth="9.140625" defaultRowHeight="11.25"/>
  <cols>
    <col min="1" max="1" width="3.28125" style="1" customWidth="1"/>
    <col min="2" max="2" width="8.7109375" style="1" customWidth="1"/>
    <col min="3" max="3" width="22.28125" style="1" customWidth="1"/>
    <col min="4" max="4" width="4.28125" style="1" customWidth="1"/>
    <col min="5" max="6" width="4.421875" style="1" customWidth="1"/>
    <col min="7" max="7" width="4.57421875" style="1" customWidth="1"/>
    <col min="8" max="25" width="4.421875" style="1" customWidth="1"/>
    <col min="26" max="33" width="9.140625" style="2" customWidth="1"/>
  </cols>
  <sheetData>
    <row r="1" ht="10.5" customHeight="1">
      <c r="AA1" s="2" t="s">
        <v>0</v>
      </c>
    </row>
    <row r="2" spans="2:22" ht="16.5" customHeight="1">
      <c r="B2" s="3" t="e">
        <f>#N/A</f>
        <v>#NAME?</v>
      </c>
      <c r="C2" s="3"/>
      <c r="D2" s="3"/>
      <c r="E2" s="3"/>
      <c r="F2" s="3"/>
      <c r="G2" s="3"/>
      <c r="V2" s="4"/>
    </row>
    <row r="3" spans="2:25" ht="18" customHeight="1">
      <c r="B3" s="5" t="e">
        <f>#N/A</f>
        <v>#NAME?</v>
      </c>
      <c r="C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4"/>
      <c r="W3" s="4"/>
      <c r="X3" s="4"/>
      <c r="Y3" s="4"/>
    </row>
    <row r="4" spans="4:25" ht="6" customHeight="1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ht="32.25" customHeight="1"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9.75" customHeight="1">
      <c r="A6" s="4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1:25" ht="15" customHeight="1">
      <c r="A7" s="4"/>
      <c r="B7" s="7"/>
      <c r="C7" s="8"/>
      <c r="D7" s="9"/>
      <c r="E7" s="11" t="s">
        <v>2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0"/>
    </row>
    <row r="8" spans="1:25" ht="15" customHeight="1">
      <c r="A8" s="4"/>
      <c r="B8" s="7"/>
      <c r="C8" s="8"/>
      <c r="D8" s="9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0"/>
    </row>
    <row r="9" spans="1:25" ht="15" customHeight="1">
      <c r="A9" s="4"/>
      <c r="B9" s="7"/>
      <c r="C9" s="8"/>
      <c r="D9" s="9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0"/>
    </row>
    <row r="10" spans="1:25" ht="10.5" customHeight="1">
      <c r="A10" s="4"/>
      <c r="B10" s="7"/>
      <c r="C10" s="8"/>
      <c r="D10" s="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0"/>
    </row>
    <row r="11" spans="1:25" ht="27" customHeight="1">
      <c r="A11" s="4"/>
      <c r="B11" s="7"/>
      <c r="C11" s="8"/>
      <c r="D11" s="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0"/>
    </row>
    <row r="12" spans="1:25" ht="12" customHeight="1">
      <c r="A12" s="4"/>
      <c r="B12" s="7"/>
      <c r="C12" s="8"/>
      <c r="D12" s="9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0"/>
    </row>
    <row r="13" spans="1:25" ht="38.25" customHeight="1">
      <c r="A13" s="4"/>
      <c r="B13" s="7"/>
      <c r="C13" s="8"/>
      <c r="D13" s="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</row>
    <row r="14" spans="1:25" ht="15" customHeight="1">
      <c r="A14" s="4"/>
      <c r="B14" s="7"/>
      <c r="C14" s="8"/>
      <c r="D14" s="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0"/>
    </row>
    <row r="15" spans="1:25" ht="15">
      <c r="A15" s="4"/>
      <c r="B15" s="7"/>
      <c r="C15" s="8"/>
      <c r="D15" s="9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0"/>
    </row>
    <row r="16" spans="1:25" ht="15">
      <c r="A16" s="4"/>
      <c r="B16" s="7"/>
      <c r="C16" s="8"/>
      <c r="D16" s="9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0"/>
    </row>
    <row r="17" spans="1:25" ht="15" customHeight="1">
      <c r="A17" s="4"/>
      <c r="B17" s="7"/>
      <c r="C17" s="8"/>
      <c r="D17" s="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0"/>
    </row>
    <row r="18" spans="1:25" ht="15">
      <c r="A18" s="4"/>
      <c r="B18" s="7"/>
      <c r="C18" s="8"/>
      <c r="D18" s="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0"/>
    </row>
    <row r="19" spans="1:25" ht="59.25" customHeight="1">
      <c r="A19" s="4"/>
      <c r="B19" s="7"/>
      <c r="C19" s="8"/>
      <c r="D19" s="13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0"/>
    </row>
    <row r="20" spans="1:25" ht="15" hidden="1">
      <c r="A20" s="4"/>
      <c r="B20" s="7"/>
      <c r="C20" s="8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0"/>
    </row>
    <row r="21" spans="1:25" ht="14.25" customHeight="1" hidden="1">
      <c r="A21" s="4"/>
      <c r="B21" s="7"/>
      <c r="C21" s="8"/>
      <c r="D21" s="15"/>
      <c r="E21" s="16" t="s">
        <v>3</v>
      </c>
      <c r="F21" s="17" t="s">
        <v>4</v>
      </c>
      <c r="G21" s="17"/>
      <c r="H21" s="17"/>
      <c r="I21" s="17"/>
      <c r="J21" s="17"/>
      <c r="K21" s="17"/>
      <c r="L21" s="17"/>
      <c r="M21" s="17"/>
      <c r="N21" s="9"/>
      <c r="O21" s="18" t="s">
        <v>3</v>
      </c>
      <c r="P21" s="19" t="s">
        <v>5</v>
      </c>
      <c r="Q21" s="19"/>
      <c r="R21" s="19"/>
      <c r="S21" s="19"/>
      <c r="T21" s="19"/>
      <c r="U21" s="19"/>
      <c r="V21" s="19"/>
      <c r="W21" s="19"/>
      <c r="X21" s="19"/>
      <c r="Y21" s="10"/>
    </row>
    <row r="22" spans="1:25" ht="14.25" customHeight="1" hidden="1">
      <c r="A22" s="4"/>
      <c r="B22" s="7"/>
      <c r="C22" s="8"/>
      <c r="D22" s="15"/>
      <c r="E22" s="20" t="s">
        <v>3</v>
      </c>
      <c r="F22" s="17" t="s">
        <v>6</v>
      </c>
      <c r="G22" s="17"/>
      <c r="H22" s="17"/>
      <c r="I22" s="17"/>
      <c r="J22" s="17"/>
      <c r="K22" s="17"/>
      <c r="L22" s="17"/>
      <c r="M22" s="17"/>
      <c r="N22" s="9"/>
      <c r="O22" s="21" t="s">
        <v>3</v>
      </c>
      <c r="P22" s="19" t="s">
        <v>7</v>
      </c>
      <c r="Q22" s="19"/>
      <c r="R22" s="19"/>
      <c r="S22" s="19"/>
      <c r="T22" s="19"/>
      <c r="U22" s="19"/>
      <c r="V22" s="19"/>
      <c r="W22" s="19"/>
      <c r="X22" s="19"/>
      <c r="Y22" s="10"/>
    </row>
    <row r="23" spans="1:25" ht="27" customHeight="1" hidden="1">
      <c r="A23" s="4"/>
      <c r="B23" s="7"/>
      <c r="C23" s="8"/>
      <c r="D23" s="15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22" t="s">
        <v>8</v>
      </c>
      <c r="Q23" s="22"/>
      <c r="R23" s="22"/>
      <c r="S23" s="22"/>
      <c r="T23" s="22"/>
      <c r="U23" s="22"/>
      <c r="V23" s="22"/>
      <c r="W23" s="22"/>
      <c r="X23" s="9"/>
      <c r="Y23" s="10"/>
    </row>
    <row r="24" spans="1:25" ht="10.5" customHeight="1" hidden="1">
      <c r="A24" s="4"/>
      <c r="B24" s="7"/>
      <c r="C24" s="8"/>
      <c r="D24" s="15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0"/>
    </row>
    <row r="25" spans="1:25" ht="27" customHeight="1" hidden="1">
      <c r="A25" s="4"/>
      <c r="B25" s="7"/>
      <c r="C25" s="8"/>
      <c r="D25" s="1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0"/>
    </row>
    <row r="26" spans="1:25" ht="12" customHeight="1" hidden="1">
      <c r="A26" s="4"/>
      <c r="B26" s="7"/>
      <c r="C26" s="8"/>
      <c r="D26" s="15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</row>
    <row r="27" spans="1:25" ht="38.25" customHeight="1" hidden="1">
      <c r="A27" s="4"/>
      <c r="B27" s="7"/>
      <c r="C27" s="8"/>
      <c r="D27" s="15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0"/>
    </row>
    <row r="28" spans="1:25" ht="15" hidden="1">
      <c r="A28" s="4"/>
      <c r="B28" s="7"/>
      <c r="C28" s="8"/>
      <c r="D28" s="15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0"/>
    </row>
    <row r="29" spans="1:25" ht="15" hidden="1">
      <c r="A29" s="4"/>
      <c r="B29" s="7"/>
      <c r="C29" s="8"/>
      <c r="D29" s="15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0"/>
    </row>
    <row r="30" spans="1:25" ht="15" hidden="1">
      <c r="A30" s="4"/>
      <c r="B30" s="7"/>
      <c r="C30" s="8"/>
      <c r="D30" s="15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0"/>
    </row>
    <row r="31" spans="1:25" ht="15" hidden="1">
      <c r="A31" s="4"/>
      <c r="B31" s="7"/>
      <c r="C31" s="8"/>
      <c r="D31" s="1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0"/>
    </row>
    <row r="32" spans="1:25" ht="15" hidden="1">
      <c r="A32" s="4"/>
      <c r="B32" s="7"/>
      <c r="C32" s="8"/>
      <c r="D32" s="15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10"/>
    </row>
    <row r="33" spans="1:25" ht="18.75" customHeight="1" hidden="1">
      <c r="A33" s="4"/>
      <c r="B33" s="7"/>
      <c r="C33" s="8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0"/>
    </row>
    <row r="34" spans="1:25" ht="15" hidden="1">
      <c r="A34" s="4"/>
      <c r="B34" s="7"/>
      <c r="C34" s="8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0"/>
    </row>
    <row r="35" spans="1:25" ht="24" customHeight="1" hidden="1">
      <c r="A35" s="4"/>
      <c r="B35" s="7"/>
      <c r="C35" s="8"/>
      <c r="D35" s="15"/>
      <c r="E35" s="23" t="s">
        <v>9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10"/>
    </row>
    <row r="36" spans="1:25" ht="38.25" customHeight="1" hidden="1">
      <c r="A36" s="4"/>
      <c r="B36" s="7"/>
      <c r="C36" s="8"/>
      <c r="D36" s="15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10"/>
    </row>
    <row r="37" spans="1:25" ht="9.75" customHeight="1" hidden="1">
      <c r="A37" s="4"/>
      <c r="B37" s="7"/>
      <c r="C37" s="8"/>
      <c r="D37" s="15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10"/>
    </row>
    <row r="38" spans="1:25" ht="51" customHeight="1" hidden="1">
      <c r="A38" s="4"/>
      <c r="B38" s="7"/>
      <c r="C38" s="8"/>
      <c r="D38" s="15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10"/>
    </row>
    <row r="39" spans="1:25" ht="15" customHeight="1" hidden="1">
      <c r="A39" s="4"/>
      <c r="B39" s="7"/>
      <c r="C39" s="8"/>
      <c r="D39" s="15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10"/>
    </row>
    <row r="40" spans="1:25" ht="12" customHeight="1" hidden="1">
      <c r="A40" s="4"/>
      <c r="B40" s="7"/>
      <c r="C40" s="8"/>
      <c r="D40" s="15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10"/>
    </row>
    <row r="41" spans="1:25" ht="38.25" customHeight="1" hidden="1">
      <c r="A41" s="4"/>
      <c r="B41" s="7"/>
      <c r="C41" s="8"/>
      <c r="D41" s="15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10"/>
    </row>
    <row r="42" spans="1:25" ht="15" hidden="1">
      <c r="A42" s="4"/>
      <c r="B42" s="7"/>
      <c r="C42" s="8"/>
      <c r="D42" s="15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10"/>
    </row>
    <row r="43" spans="1:25" ht="15" hidden="1">
      <c r="A43" s="4"/>
      <c r="B43" s="7"/>
      <c r="C43" s="8"/>
      <c r="D43" s="15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10"/>
    </row>
    <row r="44" spans="1:25" ht="33.75" customHeight="1" hidden="1">
      <c r="A44" s="4"/>
      <c r="B44" s="7"/>
      <c r="C44" s="8"/>
      <c r="D44" s="1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10"/>
    </row>
    <row r="45" spans="1:25" ht="15" hidden="1">
      <c r="A45" s="4"/>
      <c r="B45" s="7"/>
      <c r="C45" s="8"/>
      <c r="D45" s="1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10"/>
    </row>
    <row r="46" spans="1:25" ht="24" customHeight="1" hidden="1">
      <c r="A46" s="4"/>
      <c r="B46" s="7"/>
      <c r="C46" s="8"/>
      <c r="D46" s="15"/>
      <c r="E46" s="11" t="s">
        <v>10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0"/>
    </row>
    <row r="47" spans="1:25" ht="37.5" customHeight="1" hidden="1">
      <c r="A47" s="4"/>
      <c r="B47" s="7"/>
      <c r="C47" s="8"/>
      <c r="D47" s="15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0"/>
    </row>
    <row r="48" spans="1:25" ht="24" customHeight="1" hidden="1">
      <c r="A48" s="4"/>
      <c r="B48" s="7"/>
      <c r="C48" s="8"/>
      <c r="D48" s="15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0"/>
    </row>
    <row r="49" spans="1:25" ht="51" customHeight="1" hidden="1">
      <c r="A49" s="4"/>
      <c r="B49" s="7"/>
      <c r="C49" s="8"/>
      <c r="D49" s="15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0"/>
    </row>
    <row r="50" spans="1:25" ht="15" hidden="1">
      <c r="A50" s="4"/>
      <c r="B50" s="7"/>
      <c r="C50" s="8"/>
      <c r="D50" s="15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0"/>
    </row>
    <row r="51" spans="1:25" ht="15" hidden="1">
      <c r="A51" s="4"/>
      <c r="B51" s="7"/>
      <c r="C51" s="8"/>
      <c r="D51" s="15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0"/>
    </row>
    <row r="52" spans="1:25" ht="15" hidden="1">
      <c r="A52" s="4"/>
      <c r="B52" s="7"/>
      <c r="C52" s="8"/>
      <c r="D52" s="15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0"/>
    </row>
    <row r="53" spans="1:25" ht="15" hidden="1">
      <c r="A53" s="4"/>
      <c r="B53" s="7"/>
      <c r="C53" s="8"/>
      <c r="D53" s="15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0"/>
    </row>
    <row r="54" spans="1:25" ht="15" hidden="1">
      <c r="A54" s="4"/>
      <c r="B54" s="7"/>
      <c r="C54" s="8"/>
      <c r="D54" s="15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0"/>
    </row>
    <row r="55" spans="1:25" ht="15" hidden="1">
      <c r="A55" s="4"/>
      <c r="B55" s="7"/>
      <c r="C55" s="8"/>
      <c r="D55" s="15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0"/>
    </row>
    <row r="56" spans="1:25" ht="25.5" customHeight="1" hidden="1">
      <c r="A56" s="4"/>
      <c r="B56" s="7"/>
      <c r="C56" s="8"/>
      <c r="D56" s="13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0"/>
    </row>
    <row r="57" spans="1:25" ht="15" hidden="1">
      <c r="A57" s="4"/>
      <c r="B57" s="7"/>
      <c r="C57" s="8"/>
      <c r="D57" s="13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0"/>
    </row>
    <row r="58" spans="1:25" ht="15" customHeight="1" hidden="1">
      <c r="A58" s="4"/>
      <c r="B58" s="7"/>
      <c r="C58" s="8"/>
      <c r="D58" s="15"/>
      <c r="E58" s="25" t="s">
        <v>11</v>
      </c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4"/>
      <c r="W58" s="4"/>
      <c r="X58" s="4"/>
      <c r="Y58" s="10"/>
    </row>
    <row r="59" spans="1:25" ht="15" customHeight="1" hidden="1">
      <c r="A59" s="4"/>
      <c r="B59" s="7"/>
      <c r="C59" s="8"/>
      <c r="D59" s="15"/>
      <c r="E59" s="26"/>
      <c r="F59" s="26"/>
      <c r="G59" s="2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10"/>
    </row>
    <row r="60" spans="1:25" ht="15" customHeight="1" hidden="1">
      <c r="A60" s="4"/>
      <c r="B60" s="7"/>
      <c r="C60" s="8"/>
      <c r="D60" s="15"/>
      <c r="E60" s="27"/>
      <c r="F60" s="27"/>
      <c r="G60" s="27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10"/>
    </row>
    <row r="61" spans="1:25" ht="15" customHeight="1" hidden="1">
      <c r="A61" s="4"/>
      <c r="B61" s="7"/>
      <c r="C61" s="8"/>
      <c r="D61" s="15"/>
      <c r="E61" s="26"/>
      <c r="F61" s="28"/>
      <c r="G61" s="29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10"/>
    </row>
    <row r="62" spans="1:25" ht="27.75" customHeight="1" hidden="1">
      <c r="A62" s="4"/>
      <c r="B62" s="7"/>
      <c r="C62" s="8"/>
      <c r="D62" s="15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10"/>
    </row>
    <row r="63" spans="1:25" ht="15" hidden="1">
      <c r="A63" s="4"/>
      <c r="B63" s="7"/>
      <c r="C63" s="8"/>
      <c r="D63" s="15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10"/>
    </row>
    <row r="64" spans="1:25" ht="15" hidden="1">
      <c r="A64" s="4"/>
      <c r="B64" s="7"/>
      <c r="C64" s="8"/>
      <c r="D64" s="15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10"/>
    </row>
    <row r="65" spans="1:25" ht="15" hidden="1">
      <c r="A65" s="4"/>
      <c r="B65" s="7"/>
      <c r="C65" s="8"/>
      <c r="D65" s="15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10"/>
    </row>
    <row r="66" spans="1:25" ht="15" hidden="1">
      <c r="A66" s="4"/>
      <c r="B66" s="7"/>
      <c r="C66" s="8"/>
      <c r="D66" s="15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10"/>
    </row>
    <row r="67" spans="1:25" ht="15" hidden="1">
      <c r="A67" s="4"/>
      <c r="B67" s="7"/>
      <c r="C67" s="8"/>
      <c r="D67" s="15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10"/>
    </row>
    <row r="68" spans="1:25" ht="89.25" customHeight="1" hidden="1">
      <c r="A68" s="4"/>
      <c r="B68" s="7"/>
      <c r="C68" s="8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0"/>
    </row>
    <row r="69" spans="1:25" ht="15" hidden="1">
      <c r="A69" s="4"/>
      <c r="B69" s="7"/>
      <c r="C69" s="8"/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0"/>
    </row>
    <row r="70" spans="1:25" ht="15" customHeight="1" hidden="1">
      <c r="A70" s="4"/>
      <c r="B70" s="7"/>
      <c r="C70" s="8"/>
      <c r="D70" s="15"/>
      <c r="E70" s="30" t="s">
        <v>12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10"/>
    </row>
    <row r="71" spans="1:25" ht="40.5" customHeight="1" hidden="1">
      <c r="A71" s="4"/>
      <c r="B71" s="7"/>
      <c r="C71" s="8"/>
      <c r="D71" s="15"/>
      <c r="E71" s="31" t="s">
        <v>13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10"/>
    </row>
    <row r="72" spans="1:25" ht="40.5" customHeight="1" hidden="1">
      <c r="A72" s="4"/>
      <c r="B72" s="7"/>
      <c r="C72" s="8"/>
      <c r="D72" s="15"/>
      <c r="E72" s="31" t="s">
        <v>14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10"/>
    </row>
    <row r="73" spans="1:25" ht="40.5" customHeight="1" hidden="1">
      <c r="A73" s="4"/>
      <c r="B73" s="7"/>
      <c r="C73" s="8"/>
      <c r="D73" s="15"/>
      <c r="E73" s="31" t="s">
        <v>15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10"/>
    </row>
    <row r="74" spans="1:25" ht="30" customHeight="1" hidden="1">
      <c r="A74" s="4"/>
      <c r="B74" s="7"/>
      <c r="C74" s="8"/>
      <c r="D74" s="15"/>
      <c r="E74" s="31" t="s">
        <v>16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10"/>
    </row>
    <row r="75" spans="1:25" ht="30" customHeight="1" hidden="1">
      <c r="A75" s="4"/>
      <c r="B75" s="7"/>
      <c r="C75" s="8"/>
      <c r="D75" s="15"/>
      <c r="E75" s="31" t="s">
        <v>17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10"/>
    </row>
    <row r="76" spans="1:25" ht="15" customHeight="1" hidden="1">
      <c r="A76" s="4"/>
      <c r="B76" s="7"/>
      <c r="C76" s="8"/>
      <c r="D76" s="15"/>
      <c r="E76" s="31" t="s">
        <v>18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10"/>
    </row>
    <row r="77" spans="1:25" ht="15" customHeight="1" hidden="1">
      <c r="A77" s="4"/>
      <c r="B77" s="7"/>
      <c r="C77" s="8"/>
      <c r="D77" s="15"/>
      <c r="E77" s="31" t="s">
        <v>19</v>
      </c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10"/>
    </row>
    <row r="78" spans="1:25" ht="8.25" customHeight="1" hidden="1">
      <c r="A78" s="4"/>
      <c r="B78" s="7"/>
      <c r="C78" s="8"/>
      <c r="D78" s="15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10"/>
    </row>
    <row r="79" spans="1:25" ht="21" customHeight="1" hidden="1">
      <c r="A79" s="4"/>
      <c r="B79" s="7"/>
      <c r="C79" s="8"/>
      <c r="D79" s="15"/>
      <c r="E79" s="30" t="s">
        <v>20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10"/>
    </row>
    <row r="80" spans="1:25" ht="11.25" customHeight="1" hidden="1">
      <c r="A80" s="4"/>
      <c r="B80" s="7"/>
      <c r="C80" s="8"/>
      <c r="D80" s="15"/>
      <c r="E80" s="33"/>
      <c r="F80" s="33"/>
      <c r="G80" s="33"/>
      <c r="H80" s="33"/>
      <c r="I80" s="25" t="s">
        <v>21</v>
      </c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10"/>
    </row>
    <row r="81" spans="1:25" ht="15" hidden="1">
      <c r="A81" s="4"/>
      <c r="B81" s="7"/>
      <c r="C81" s="8"/>
      <c r="D81" s="15"/>
      <c r="E81" s="25" t="s">
        <v>11</v>
      </c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4"/>
      <c r="W81" s="4"/>
      <c r="X81" s="4"/>
      <c r="Y81" s="10"/>
    </row>
    <row r="82" spans="1:25" ht="15" customHeight="1" hidden="1">
      <c r="A82" s="4"/>
      <c r="B82" s="7"/>
      <c r="C82" s="8"/>
      <c r="D82" s="15"/>
      <c r="E82" s="27"/>
      <c r="F82" s="27"/>
      <c r="G82" s="2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10"/>
    </row>
    <row r="83" spans="1:25" ht="15" customHeight="1" hidden="1">
      <c r="A83" s="4"/>
      <c r="B83" s="7"/>
      <c r="C83" s="8"/>
      <c r="D83" s="15"/>
      <c r="Y83" s="10"/>
    </row>
    <row r="84" spans="1:25" ht="15" customHeight="1" hidden="1">
      <c r="A84" s="4"/>
      <c r="B84" s="7"/>
      <c r="C84" s="8"/>
      <c r="D84" s="15"/>
      <c r="E84" s="26"/>
      <c r="F84" s="28"/>
      <c r="G84" s="29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10"/>
    </row>
    <row r="85" spans="1:25" ht="15" hidden="1">
      <c r="A85" s="4"/>
      <c r="B85" s="7"/>
      <c r="C85" s="8"/>
      <c r="D85" s="15"/>
      <c r="E85" s="9"/>
      <c r="F85" s="9"/>
      <c r="G85" s="9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9"/>
      <c r="X85" s="9"/>
      <c r="Y85" s="10"/>
    </row>
    <row r="86" spans="1:25" ht="15" hidden="1">
      <c r="A86" s="4"/>
      <c r="B86" s="7"/>
      <c r="C86" s="8"/>
      <c r="D86" s="15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10"/>
    </row>
    <row r="87" spans="1:25" ht="15" hidden="1">
      <c r="A87" s="4"/>
      <c r="B87" s="7"/>
      <c r="C87" s="8"/>
      <c r="D87" s="15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10"/>
    </row>
    <row r="88" spans="1:25" ht="15" hidden="1">
      <c r="A88" s="4"/>
      <c r="B88" s="7"/>
      <c r="C88" s="8"/>
      <c r="D88" s="15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10"/>
    </row>
    <row r="89" spans="1:25" ht="15" hidden="1">
      <c r="A89" s="4"/>
      <c r="B89" s="7"/>
      <c r="C89" s="8"/>
      <c r="D89" s="15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10"/>
    </row>
    <row r="90" spans="1:25" ht="15" hidden="1">
      <c r="A90" s="4"/>
      <c r="B90" s="7"/>
      <c r="C90" s="8"/>
      <c r="D90" s="15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10"/>
    </row>
    <row r="91" spans="1:25" ht="15" hidden="1">
      <c r="A91" s="4"/>
      <c r="B91" s="7"/>
      <c r="C91" s="8"/>
      <c r="D91" s="15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10"/>
    </row>
    <row r="92" spans="1:25" ht="15" hidden="1">
      <c r="A92" s="4"/>
      <c r="B92" s="7"/>
      <c r="C92" s="8"/>
      <c r="D92" s="15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10"/>
    </row>
    <row r="93" spans="1:25" ht="15" hidden="1">
      <c r="A93" s="4"/>
      <c r="B93" s="7"/>
      <c r="C93" s="8"/>
      <c r="D93" s="15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10"/>
    </row>
    <row r="94" spans="1:25" ht="15" hidden="1">
      <c r="A94" s="4"/>
      <c r="B94" s="7"/>
      <c r="C94" s="8"/>
      <c r="D94" s="15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10"/>
    </row>
    <row r="95" spans="1:25" ht="15" hidden="1">
      <c r="A95" s="4"/>
      <c r="B95" s="7"/>
      <c r="C95" s="8"/>
      <c r="D95" s="15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10"/>
    </row>
    <row r="96" spans="1:25" ht="27" customHeight="1" hidden="1">
      <c r="A96" s="4"/>
      <c r="B96" s="7"/>
      <c r="C96" s="8"/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0"/>
    </row>
    <row r="97" spans="1:25" ht="15" hidden="1">
      <c r="A97" s="4"/>
      <c r="B97" s="7"/>
      <c r="C97" s="8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0"/>
    </row>
    <row r="98" spans="1:25" ht="25.5" customHeight="1" hidden="1">
      <c r="A98" s="4"/>
      <c r="B98" s="7"/>
      <c r="C98" s="8"/>
      <c r="D98" s="15"/>
      <c r="E98" s="35" t="s">
        <v>22</v>
      </c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10"/>
    </row>
    <row r="99" spans="1:25" ht="15" customHeight="1" hidden="1">
      <c r="A99" s="4"/>
      <c r="B99" s="7"/>
      <c r="C99" s="8"/>
      <c r="D99" s="15"/>
      <c r="E99" s="9"/>
      <c r="F99" s="9"/>
      <c r="G99" s="9"/>
      <c r="H99" s="36"/>
      <c r="I99" s="36"/>
      <c r="J99" s="36"/>
      <c r="K99" s="36"/>
      <c r="L99" s="36"/>
      <c r="M99" s="36"/>
      <c r="N99" s="36"/>
      <c r="O99" s="37"/>
      <c r="P99" s="37"/>
      <c r="Q99" s="37"/>
      <c r="R99" s="37"/>
      <c r="S99" s="37"/>
      <c r="T99" s="37"/>
      <c r="U99" s="9"/>
      <c r="V99" s="9"/>
      <c r="W99" s="9"/>
      <c r="X99" s="9"/>
      <c r="Y99" s="10"/>
    </row>
    <row r="100" spans="1:27" ht="15" customHeight="1" hidden="1">
      <c r="A100" s="4"/>
      <c r="B100" s="7"/>
      <c r="C100" s="8"/>
      <c r="D100" s="15"/>
      <c r="E100" s="38"/>
      <c r="F100" s="39" t="s">
        <v>23</v>
      </c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7"/>
      <c r="U100" s="9"/>
      <c r="V100" s="9"/>
      <c r="W100" s="9"/>
      <c r="X100" s="9"/>
      <c r="Y100" s="10"/>
      <c r="AA100" s="2" t="s">
        <v>24</v>
      </c>
    </row>
    <row r="101" spans="1:25" ht="15" customHeight="1" hidden="1">
      <c r="A101" s="4"/>
      <c r="B101" s="7"/>
      <c r="C101" s="8"/>
      <c r="D101" s="15"/>
      <c r="E101" s="9"/>
      <c r="F101" s="9"/>
      <c r="G101" s="9"/>
      <c r="H101" s="36"/>
      <c r="I101" s="36"/>
      <c r="J101" s="36"/>
      <c r="K101" s="36"/>
      <c r="L101" s="36"/>
      <c r="M101" s="36"/>
      <c r="N101" s="36"/>
      <c r="O101" s="37"/>
      <c r="P101" s="37"/>
      <c r="Q101" s="37"/>
      <c r="R101" s="37"/>
      <c r="S101" s="37"/>
      <c r="T101" s="37"/>
      <c r="U101" s="9"/>
      <c r="V101" s="9"/>
      <c r="W101" s="9"/>
      <c r="X101" s="9"/>
      <c r="Y101" s="10"/>
    </row>
    <row r="102" spans="1:25" ht="15" customHeight="1" hidden="1">
      <c r="A102" s="4"/>
      <c r="B102" s="7"/>
      <c r="C102" s="8"/>
      <c r="D102" s="15"/>
      <c r="E102" s="9"/>
      <c r="F102" s="39" t="s">
        <v>25</v>
      </c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10"/>
    </row>
    <row r="103" spans="1:25" ht="15" hidden="1">
      <c r="A103" s="4"/>
      <c r="B103" s="7"/>
      <c r="C103" s="8"/>
      <c r="D103" s="15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10"/>
    </row>
    <row r="104" spans="1:25" ht="15" hidden="1">
      <c r="A104" s="4"/>
      <c r="B104" s="7"/>
      <c r="C104" s="8"/>
      <c r="D104" s="15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10"/>
    </row>
    <row r="105" spans="1:25" ht="15" hidden="1">
      <c r="A105" s="4"/>
      <c r="B105" s="7"/>
      <c r="C105" s="8"/>
      <c r="D105" s="15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10"/>
    </row>
    <row r="106" spans="1:25" ht="15" hidden="1">
      <c r="A106" s="4"/>
      <c r="B106" s="7"/>
      <c r="C106" s="8"/>
      <c r="D106" s="15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10"/>
    </row>
    <row r="107" spans="1:25" ht="15" hidden="1">
      <c r="A107" s="4"/>
      <c r="B107" s="7"/>
      <c r="C107" s="8"/>
      <c r="D107" s="15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10"/>
    </row>
    <row r="108" spans="1:25" ht="15" hidden="1">
      <c r="A108" s="4"/>
      <c r="B108" s="7"/>
      <c r="C108" s="8"/>
      <c r="D108" s="15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10"/>
    </row>
    <row r="109" spans="1:25" ht="15" hidden="1">
      <c r="A109" s="4"/>
      <c r="B109" s="7"/>
      <c r="C109" s="8"/>
      <c r="D109" s="15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10"/>
    </row>
    <row r="110" spans="1:25" ht="15" hidden="1">
      <c r="A110" s="4"/>
      <c r="B110" s="7"/>
      <c r="C110" s="8"/>
      <c r="D110" s="15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10"/>
    </row>
    <row r="111" spans="1:25" ht="30" customHeight="1" hidden="1">
      <c r="A111" s="4"/>
      <c r="B111" s="7"/>
      <c r="C111" s="8"/>
      <c r="D111" s="15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10"/>
    </row>
    <row r="112" spans="1:25" ht="31.5" customHeight="1" hidden="1">
      <c r="A112" s="4"/>
      <c r="B112" s="7"/>
      <c r="C112" s="8"/>
      <c r="D112" s="15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10"/>
    </row>
    <row r="113" spans="1:25" ht="15" customHeight="1">
      <c r="A113" s="4"/>
      <c r="B113" s="40"/>
      <c r="C113" s="41"/>
      <c r="D113" s="42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4"/>
    </row>
  </sheetData>
  <sheetProtection password="FA9C" sheet="1" formatColumns="0" formatRows="0"/>
  <mergeCells count="37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U58"/>
    <mergeCell ref="E59:G59"/>
    <mergeCell ref="H59:X59"/>
    <mergeCell ref="E60:G60"/>
    <mergeCell ref="H60:X60"/>
    <mergeCell ref="H61:X61"/>
    <mergeCell ref="E70:X70"/>
    <mergeCell ref="E71:X71"/>
    <mergeCell ref="E72:X72"/>
    <mergeCell ref="E73:X73"/>
    <mergeCell ref="E74:X74"/>
    <mergeCell ref="E75:X75"/>
    <mergeCell ref="E76:X76"/>
    <mergeCell ref="E77:X77"/>
    <mergeCell ref="E79:X79"/>
    <mergeCell ref="E80:H80"/>
    <mergeCell ref="I80:X80"/>
    <mergeCell ref="E81:U81"/>
    <mergeCell ref="E82:G82"/>
    <mergeCell ref="H82:X82"/>
    <mergeCell ref="H84:X84"/>
    <mergeCell ref="E98:X98"/>
    <mergeCell ref="F100:S100"/>
    <mergeCell ref="F102:X102"/>
  </mergeCells>
  <hyperlinks>
    <hyperlink ref="E58" location="Инструкция!A1" display="Обратиться за помощью в службу технической поддержки"/>
    <hyperlink ref="I80" location="Инструкция!A1" display="Инструкция по загрузке сопроводительных материалов"/>
    <hyperlink ref="E81" location="Инструкция!A1" display="Обратиться за помощью в службу технической поддержки"/>
  </hyperlink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A31"/>
  <sheetViews>
    <sheetView workbookViewId="0" topLeftCell="A1">
      <selection activeCell="A1" sqref="A1"/>
    </sheetView>
  </sheetViews>
  <sheetFormatPr defaultColWidth="9.140625" defaultRowHeight="11.25"/>
  <cols>
    <col min="1" max="6" width="10.57421875" style="153" hidden="1" customWidth="1"/>
    <col min="7" max="7" width="9.140625" style="217" hidden="1" customWidth="1"/>
    <col min="8" max="8" width="2.00390625" style="217" hidden="1" customWidth="1"/>
    <col min="9" max="9" width="3.7109375" style="217" customWidth="1"/>
    <col min="10" max="11" width="3.7109375" style="218" customWidth="1"/>
    <col min="12" max="12" width="12.7109375" style="153" customWidth="1"/>
    <col min="13" max="13" width="47.421875" style="153" customWidth="1"/>
    <col min="14" max="14" width="6.140625" style="153" customWidth="1"/>
    <col min="15" max="16" width="4.140625" style="153" customWidth="1"/>
    <col min="17" max="17" width="18.140625" style="153" customWidth="1"/>
    <col min="18" max="18" width="5.57421875" style="153" customWidth="1"/>
    <col min="19" max="20" width="3.7109375" style="153" customWidth="1"/>
    <col min="21" max="21" width="12.8515625" style="153" customWidth="1"/>
    <col min="22" max="22" width="5.57421875" style="153" customWidth="1"/>
    <col min="23" max="24" width="3.7109375" style="153" customWidth="1"/>
    <col min="25" max="25" width="12.8515625" style="153" customWidth="1"/>
    <col min="26" max="26" width="5.57421875" style="153" customWidth="1"/>
    <col min="27" max="28" width="3.7109375" style="153" customWidth="1"/>
    <col min="29" max="29" width="12.8515625" style="153" customWidth="1"/>
    <col min="30" max="33" width="15.7109375" style="153" customWidth="1"/>
    <col min="34" max="34" width="11.7109375" style="153" customWidth="1"/>
    <col min="35" max="35" width="6.421875" style="153" customWidth="1"/>
    <col min="36" max="36" width="11.7109375" style="153" customWidth="1"/>
    <col min="37" max="37" width="12.57421875" style="153" hidden="1" customWidth="1"/>
    <col min="38" max="38" width="3.7109375" style="153" customWidth="1"/>
    <col min="39" max="39" width="30.7109375" style="153" customWidth="1"/>
    <col min="40" max="41" width="10.57421875" style="219" customWidth="1"/>
    <col min="42" max="42" width="13.421875" style="219" customWidth="1"/>
    <col min="43" max="50" width="10.57421875" style="219" customWidth="1"/>
    <col min="51" max="16384" width="10.57421875" style="153" customWidth="1"/>
  </cols>
  <sheetData>
    <row r="1" ht="14.25" hidden="1"/>
    <row r="2" ht="14.25" hidden="1"/>
    <row r="3" ht="14.25" hidden="1"/>
    <row r="4" spans="10:37" ht="27" customHeight="1">
      <c r="J4" s="220"/>
      <c r="K4" s="220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160"/>
      <c r="AE4" s="160"/>
      <c r="AF4" s="160"/>
      <c r="AG4" s="160"/>
      <c r="AH4" s="160"/>
      <c r="AI4" s="160"/>
      <c r="AJ4" s="160"/>
      <c r="AK4" s="221"/>
    </row>
    <row r="5" spans="10:37" ht="24.75" customHeight="1">
      <c r="J5" s="220"/>
      <c r="K5" s="220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303"/>
    </row>
    <row r="6" spans="10:37" ht="14.25" customHeight="1">
      <c r="J6" s="220"/>
      <c r="K6" s="220"/>
      <c r="L6" s="107">
        <f>IF(org=0,"Не определено",org)</f>
        <v>0</v>
      </c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304"/>
    </row>
    <row r="7" spans="10:25" ht="9.75" customHeight="1">
      <c r="J7" s="220"/>
      <c r="K7" s="220"/>
      <c r="L7" s="221"/>
      <c r="M7" s="221"/>
      <c r="N7" s="221"/>
      <c r="O7" s="221"/>
      <c r="P7" s="221"/>
      <c r="Q7" s="221"/>
      <c r="R7" s="221"/>
      <c r="S7" s="223"/>
      <c r="T7" s="223"/>
      <c r="U7" s="223"/>
      <c r="V7" s="223"/>
      <c r="W7" s="223"/>
      <c r="X7" s="223"/>
      <c r="Y7" s="221"/>
    </row>
    <row r="8" spans="7:50" s="111" customFormat="1" ht="13.5" customHeight="1" hidden="1">
      <c r="G8" s="224"/>
      <c r="H8" s="224"/>
      <c r="L8" s="110"/>
      <c r="M8" s="112"/>
      <c r="N8" s="112"/>
      <c r="O8" s="112"/>
      <c r="P8" s="112"/>
      <c r="Q8" s="112"/>
      <c r="T8" s="227"/>
      <c r="U8" s="227"/>
      <c r="V8" s="227"/>
      <c r="W8" s="227"/>
      <c r="X8" s="227"/>
      <c r="Y8" s="292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</row>
    <row r="9" spans="7:50" s="111" customFormat="1" ht="0" customHeight="1" hidden="1">
      <c r="G9" s="224"/>
      <c r="H9" s="224"/>
      <c r="L9" s="109"/>
      <c r="M9" s="109"/>
      <c r="N9" s="109"/>
      <c r="O9" s="109"/>
      <c r="P9" s="109"/>
      <c r="Q9" s="109"/>
      <c r="R9" s="109"/>
      <c r="S9" s="293"/>
      <c r="T9" s="293"/>
      <c r="U9" s="293"/>
      <c r="V9" s="293"/>
      <c r="W9" s="293"/>
      <c r="X9" s="293"/>
      <c r="Y9" s="292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</row>
    <row r="10" spans="12:33" s="228" customFormat="1" ht="10.5" customHeight="1" hidden="1">
      <c r="L10" s="307"/>
      <c r="M10" s="307"/>
      <c r="N10" s="307"/>
      <c r="O10" s="307"/>
      <c r="P10" s="307"/>
      <c r="Q10" s="307"/>
      <c r="R10" s="307"/>
      <c r="S10" s="308"/>
      <c r="T10" s="308"/>
      <c r="U10" s="308"/>
      <c r="V10" s="308"/>
      <c r="W10" s="308"/>
      <c r="X10" s="308"/>
      <c r="Y10" s="305"/>
      <c r="AD10" s="228" t="s">
        <v>182</v>
      </c>
      <c r="AE10" s="228" t="s">
        <v>183</v>
      </c>
      <c r="AF10" s="228" t="s">
        <v>182</v>
      </c>
      <c r="AG10" s="228" t="s">
        <v>183</v>
      </c>
    </row>
    <row r="11" spans="7:50" s="111" customFormat="1" ht="16.5" customHeight="1" hidden="1">
      <c r="G11" s="224"/>
      <c r="H11" s="224"/>
      <c r="L11" s="109"/>
      <c r="M11" s="109"/>
      <c r="N11" s="109"/>
      <c r="O11" s="109"/>
      <c r="P11" s="109"/>
      <c r="Q11" s="109"/>
      <c r="R11" s="109"/>
      <c r="S11" s="293"/>
      <c r="T11" s="293"/>
      <c r="U11" s="293"/>
      <c r="V11" s="293"/>
      <c r="W11" s="293"/>
      <c r="X11" s="293"/>
      <c r="Y11" s="292"/>
      <c r="AK11" s="229" t="s">
        <v>160</v>
      </c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</row>
    <row r="12" spans="10:37" ht="15" customHeight="1">
      <c r="J12" s="220"/>
      <c r="K12" s="220"/>
      <c r="L12" s="221"/>
      <c r="M12" s="221"/>
      <c r="N12" s="221"/>
      <c r="O12" s="221"/>
      <c r="P12" s="221"/>
      <c r="Q12" s="221"/>
      <c r="R12" s="221"/>
      <c r="S12" s="294"/>
      <c r="T12" s="294"/>
      <c r="U12" s="294"/>
      <c r="V12" s="294"/>
      <c r="W12" s="294"/>
      <c r="X12" s="294"/>
      <c r="Y12" s="309"/>
      <c r="AD12" s="294"/>
      <c r="AE12" s="294"/>
      <c r="AF12" s="294"/>
      <c r="AG12" s="294"/>
      <c r="AH12" s="294"/>
      <c r="AI12" s="294"/>
      <c r="AJ12" s="294"/>
      <c r="AK12" s="294"/>
    </row>
    <row r="13" spans="10:39" ht="27.75" customHeight="1">
      <c r="J13" s="220"/>
      <c r="K13" s="220"/>
      <c r="L13" s="232" t="s">
        <v>72</v>
      </c>
      <c r="M13" s="232" t="s">
        <v>184</v>
      </c>
      <c r="N13" s="232" t="s">
        <v>185</v>
      </c>
      <c r="O13" s="232"/>
      <c r="P13" s="232"/>
      <c r="Q13" s="232"/>
      <c r="R13" s="233" t="s">
        <v>186</v>
      </c>
      <c r="S13" s="233"/>
      <c r="T13" s="233"/>
      <c r="U13" s="233"/>
      <c r="V13" s="233" t="s">
        <v>187</v>
      </c>
      <c r="W13" s="233"/>
      <c r="X13" s="233"/>
      <c r="Y13" s="233"/>
      <c r="Z13" s="233" t="s">
        <v>188</v>
      </c>
      <c r="AA13" s="233"/>
      <c r="AB13" s="233"/>
      <c r="AC13" s="233"/>
      <c r="AD13" s="233" t="s">
        <v>189</v>
      </c>
      <c r="AE13" s="233"/>
      <c r="AF13" s="170" t="s">
        <v>190</v>
      </c>
      <c r="AG13" s="170"/>
      <c r="AH13" s="234" t="s">
        <v>163</v>
      </c>
      <c r="AI13" s="234"/>
      <c r="AJ13" s="234"/>
      <c r="AK13" s="232" t="s">
        <v>164</v>
      </c>
      <c r="AL13" s="295" t="s">
        <v>165</v>
      </c>
      <c r="AM13" s="170" t="s">
        <v>79</v>
      </c>
    </row>
    <row r="14" spans="10:39" ht="27.75" customHeight="1">
      <c r="J14" s="220"/>
      <c r="K14" s="220"/>
      <c r="L14" s="232"/>
      <c r="M14" s="232"/>
      <c r="N14" s="232"/>
      <c r="O14" s="232"/>
      <c r="P14" s="232"/>
      <c r="Q14" s="232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170"/>
      <c r="AG14" s="170"/>
      <c r="AH14" s="234"/>
      <c r="AI14" s="234"/>
      <c r="AJ14" s="234"/>
      <c r="AK14" s="232"/>
      <c r="AL14" s="295"/>
      <c r="AM14" s="170"/>
    </row>
    <row r="15" spans="10:39" ht="27.75" customHeight="1">
      <c r="J15" s="220"/>
      <c r="K15" s="220"/>
      <c r="L15" s="232"/>
      <c r="M15" s="232"/>
      <c r="N15" s="232"/>
      <c r="O15" s="232"/>
      <c r="P15" s="232"/>
      <c r="Q15" s="232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310" t="s">
        <v>191</v>
      </c>
      <c r="AE15" s="310" t="s">
        <v>192</v>
      </c>
      <c r="AF15" s="310" t="s">
        <v>191</v>
      </c>
      <c r="AG15" s="310" t="s">
        <v>192</v>
      </c>
      <c r="AH15" s="238" t="s">
        <v>193</v>
      </c>
      <c r="AI15" s="238" t="s">
        <v>194</v>
      </c>
      <c r="AJ15" s="238"/>
      <c r="AK15" s="232"/>
      <c r="AL15" s="295"/>
      <c r="AM15" s="170"/>
    </row>
    <row r="16" spans="10:39" ht="14.25" customHeight="1">
      <c r="J16" s="220"/>
      <c r="K16" s="240">
        <v>1</v>
      </c>
      <c r="L16" s="123" t="s">
        <v>82</v>
      </c>
      <c r="M16" s="123" t="s">
        <v>83</v>
      </c>
      <c r="N16" s="244">
        <f ca="1">OFFSET(N16,0,-1)+1</f>
        <v>3</v>
      </c>
      <c r="O16" s="244"/>
      <c r="P16" s="244"/>
      <c r="Q16" s="244"/>
      <c r="R16" s="243">
        <f ca="1">OFFSET(R16,0,-4)+1</f>
        <v>4</v>
      </c>
      <c r="S16" s="243"/>
      <c r="T16" s="243"/>
      <c r="U16" s="243"/>
      <c r="V16" s="243">
        <f ca="1">OFFSET(V16,0,-4)+1</f>
        <v>5</v>
      </c>
      <c r="W16" s="243"/>
      <c r="X16" s="243"/>
      <c r="Y16" s="243"/>
      <c r="Z16" s="311"/>
      <c r="AA16" s="311"/>
      <c r="AB16" s="311">
        <f ca="1">OFFSET(V16,0,0)+1</f>
        <v>6</v>
      </c>
      <c r="AC16" s="312">
        <f>AB16</f>
        <v>6</v>
      </c>
      <c r="AD16" s="242">
        <f ca="1">OFFSET(AD16,0,-1)+1</f>
        <v>7</v>
      </c>
      <c r="AE16" s="242">
        <f ca="1">OFFSET(AE16,0,-1)+1</f>
        <v>8</v>
      </c>
      <c r="AF16" s="242">
        <f ca="1">OFFSET(AF16,0,-1)+1</f>
        <v>9</v>
      </c>
      <c r="AG16" s="242">
        <f ca="1">OFFSET(AG16,0,-1)+1</f>
        <v>10</v>
      </c>
      <c r="AH16" s="242">
        <f ca="1">OFFSET(AH16,0,-1)+1</f>
        <v>11</v>
      </c>
      <c r="AI16" s="243">
        <f ca="1">OFFSET(AI16,0,-1)+1</f>
        <v>12</v>
      </c>
      <c r="AJ16" s="243">
        <f ca="1">OFFSET(AJ16,0,-1)+1</f>
        <v>13</v>
      </c>
      <c r="AK16" s="243">
        <f ca="1">OFFSET(AK16,0,-1)+1</f>
        <v>14</v>
      </c>
      <c r="AM16" s="242">
        <f ca="1">OFFSET(AM16,0,-2)+1</f>
        <v>15</v>
      </c>
    </row>
    <row r="17" spans="1:39" ht="15" customHeight="1">
      <c r="A17" s="245">
        <v>1</v>
      </c>
      <c r="B17" s="219"/>
      <c r="C17" s="219"/>
      <c r="D17" s="219"/>
      <c r="E17" s="219"/>
      <c r="F17" s="313"/>
      <c r="G17" s="313"/>
      <c r="H17" s="313"/>
      <c r="J17" s="220"/>
      <c r="K17" s="220"/>
      <c r="L17" s="250" t="e">
        <f>#N/A</f>
        <v>#NAME?</v>
      </c>
      <c r="M17" s="226" t="s">
        <v>76</v>
      </c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252"/>
    </row>
    <row r="18" spans="1:39" ht="15" customHeight="1">
      <c r="A18" s="245"/>
      <c r="B18" s="245">
        <v>1</v>
      </c>
      <c r="C18" s="219"/>
      <c r="D18" s="219"/>
      <c r="E18" s="219"/>
      <c r="F18" s="315"/>
      <c r="G18" s="316"/>
      <c r="H18" s="316"/>
      <c r="I18" s="317"/>
      <c r="J18" s="318"/>
      <c r="K18" s="153"/>
      <c r="L18" s="254" t="e">
        <f>#N/A</f>
        <v>#NAME?</v>
      </c>
      <c r="M18" s="319" t="s">
        <v>105</v>
      </c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1"/>
    </row>
    <row r="19" spans="1:39" ht="24.75" customHeight="1">
      <c r="A19" s="245"/>
      <c r="B19" s="245"/>
      <c r="C19" s="245">
        <v>1</v>
      </c>
      <c r="D19" s="219"/>
      <c r="E19" s="219"/>
      <c r="F19" s="315"/>
      <c r="G19" s="316"/>
      <c r="H19" s="316"/>
      <c r="I19" s="317"/>
      <c r="J19" s="318"/>
      <c r="K19" s="153"/>
      <c r="L19" s="254" t="e">
        <f>#N/A</f>
        <v>#NAME?</v>
      </c>
      <c r="M19" s="258" t="s">
        <v>172</v>
      </c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252"/>
    </row>
    <row r="20" spans="1:46" ht="16.5" customHeight="1">
      <c r="A20" s="245"/>
      <c r="B20" s="245"/>
      <c r="C20" s="245"/>
      <c r="D20" s="245">
        <v>1</v>
      </c>
      <c r="E20" s="219"/>
      <c r="F20" s="315"/>
      <c r="G20" s="316"/>
      <c r="H20" s="316"/>
      <c r="I20" s="322"/>
      <c r="J20" s="323"/>
      <c r="K20" s="324"/>
      <c r="L20" s="254" t="e">
        <f>#N/A</f>
        <v>#NAME?</v>
      </c>
      <c r="M20" s="325"/>
      <c r="N20" s="326" t="s">
        <v>61</v>
      </c>
      <c r="O20" s="327"/>
      <c r="P20" s="328" t="s">
        <v>82</v>
      </c>
      <c r="Q20" s="329"/>
      <c r="R20" s="269" t="s">
        <v>37</v>
      </c>
      <c r="S20" s="327"/>
      <c r="T20" s="330">
        <v>1</v>
      </c>
      <c r="U20" s="170"/>
      <c r="V20" s="269" t="s">
        <v>37</v>
      </c>
      <c r="W20" s="327"/>
      <c r="X20" s="330">
        <v>1</v>
      </c>
      <c r="Y20" s="331"/>
      <c r="Z20" s="326" t="s">
        <v>37</v>
      </c>
      <c r="AA20" s="332"/>
      <c r="AB20" s="333">
        <v>1</v>
      </c>
      <c r="AC20" s="334"/>
      <c r="AD20" s="335"/>
      <c r="AE20" s="335"/>
      <c r="AF20" s="335"/>
      <c r="AG20" s="335"/>
      <c r="AH20" s="336"/>
      <c r="AI20" s="72" t="s">
        <v>61</v>
      </c>
      <c r="AJ20" s="337"/>
      <c r="AK20" s="72" t="s">
        <v>37</v>
      </c>
      <c r="AL20" s="270"/>
      <c r="AM20" s="252"/>
      <c r="AN20" s="219" t="e">
        <f>#N/A</f>
        <v>#NAME?</v>
      </c>
      <c r="AO20" s="259">
        <f>IF(AND(COUNTIF(AP16:AP24,AP20)&gt;1,AP20&lt;&gt;""),"ErrUnique:HasDoubleConn","")</f>
      </c>
      <c r="AP20" s="259"/>
      <c r="AQ20" s="259"/>
      <c r="AR20" s="259"/>
      <c r="AS20" s="259"/>
      <c r="AT20" s="259"/>
    </row>
    <row r="21" spans="1:46" ht="16.5" customHeight="1">
      <c r="A21" s="245"/>
      <c r="B21" s="245"/>
      <c r="C21" s="245"/>
      <c r="D21" s="245"/>
      <c r="E21" s="219"/>
      <c r="F21" s="315"/>
      <c r="G21" s="316"/>
      <c r="H21" s="316"/>
      <c r="I21" s="322"/>
      <c r="J21" s="323"/>
      <c r="K21" s="324"/>
      <c r="L21" s="254"/>
      <c r="M21" s="325"/>
      <c r="N21" s="326"/>
      <c r="O21" s="327"/>
      <c r="P21" s="328"/>
      <c r="Q21" s="329"/>
      <c r="R21" s="269"/>
      <c r="S21" s="327"/>
      <c r="T21" s="330"/>
      <c r="U21" s="170"/>
      <c r="V21" s="269"/>
      <c r="W21" s="327"/>
      <c r="X21" s="330"/>
      <c r="Y21" s="331"/>
      <c r="Z21" s="326"/>
      <c r="AA21" s="291"/>
      <c r="AB21" s="291"/>
      <c r="AC21" s="291"/>
      <c r="AD21" s="338"/>
      <c r="AE21" s="338"/>
      <c r="AF21" s="338"/>
      <c r="AG21" s="339">
        <f>AH20&amp;"-"&amp;AJ20</f>
        <v>0</v>
      </c>
      <c r="AH21" s="339"/>
      <c r="AI21" s="339"/>
      <c r="AJ21" s="339"/>
      <c r="AK21" s="339" t="s">
        <v>37</v>
      </c>
      <c r="AL21" s="339"/>
      <c r="AM21" s="340"/>
      <c r="AO21" s="259"/>
      <c r="AP21" s="259"/>
      <c r="AQ21" s="259"/>
      <c r="AR21" s="259"/>
      <c r="AS21" s="259"/>
      <c r="AT21" s="259"/>
    </row>
    <row r="22" spans="1:46" ht="16.5" customHeight="1">
      <c r="A22" s="245"/>
      <c r="B22" s="245"/>
      <c r="C22" s="245"/>
      <c r="D22" s="245"/>
      <c r="E22" s="219"/>
      <c r="F22" s="315"/>
      <c r="G22" s="316"/>
      <c r="H22" s="316"/>
      <c r="I22" s="322"/>
      <c r="J22" s="323"/>
      <c r="K22" s="324"/>
      <c r="L22" s="254"/>
      <c r="M22" s="325"/>
      <c r="N22" s="326"/>
      <c r="O22" s="327"/>
      <c r="P22" s="328"/>
      <c r="Q22" s="329"/>
      <c r="R22" s="269"/>
      <c r="S22" s="327"/>
      <c r="T22" s="330"/>
      <c r="U22" s="170"/>
      <c r="V22" s="269"/>
      <c r="W22" s="202"/>
      <c r="X22" s="202"/>
      <c r="Y22" s="291"/>
      <c r="Z22" s="341"/>
      <c r="AA22" s="341"/>
      <c r="AB22" s="341"/>
      <c r="AC22" s="341"/>
      <c r="AD22" s="338"/>
      <c r="AE22" s="338"/>
      <c r="AF22" s="338"/>
      <c r="AG22" s="338"/>
      <c r="AH22" s="306"/>
      <c r="AI22" s="178"/>
      <c r="AJ22" s="178"/>
      <c r="AK22" s="306"/>
      <c r="AL22" s="178"/>
      <c r="AM22" s="282"/>
      <c r="AO22" s="259"/>
      <c r="AP22" s="259"/>
      <c r="AQ22" s="259"/>
      <c r="AR22" s="259"/>
      <c r="AS22" s="259"/>
      <c r="AT22" s="259"/>
    </row>
    <row r="23" spans="1:46" ht="16.5" customHeight="1">
      <c r="A23" s="245"/>
      <c r="B23" s="245"/>
      <c r="C23" s="245"/>
      <c r="D23" s="245"/>
      <c r="E23" s="219"/>
      <c r="F23" s="315"/>
      <c r="G23" s="316"/>
      <c r="H23" s="316"/>
      <c r="I23" s="322"/>
      <c r="J23" s="323"/>
      <c r="K23" s="324"/>
      <c r="L23" s="254"/>
      <c r="M23" s="325"/>
      <c r="N23" s="326"/>
      <c r="O23" s="327"/>
      <c r="P23" s="328"/>
      <c r="Q23" s="329"/>
      <c r="R23" s="269"/>
      <c r="S23" s="342"/>
      <c r="T23" s="343"/>
      <c r="U23" s="344"/>
      <c r="V23" s="341"/>
      <c r="W23" s="341"/>
      <c r="X23" s="341"/>
      <c r="Y23" s="341"/>
      <c r="Z23" s="341"/>
      <c r="AA23" s="341"/>
      <c r="AB23" s="341"/>
      <c r="AC23" s="341"/>
      <c r="AD23" s="338"/>
      <c r="AE23" s="338"/>
      <c r="AF23" s="338"/>
      <c r="AG23" s="338"/>
      <c r="AH23" s="306"/>
      <c r="AI23" s="178"/>
      <c r="AJ23" s="178"/>
      <c r="AK23" s="306"/>
      <c r="AL23" s="178"/>
      <c r="AM23" s="282"/>
      <c r="AO23" s="259"/>
      <c r="AP23" s="259"/>
      <c r="AQ23" s="259"/>
      <c r="AR23" s="259"/>
      <c r="AS23" s="259"/>
      <c r="AT23" s="259"/>
    </row>
    <row r="24" spans="1:50" s="1" customFormat="1" ht="16.5" customHeight="1">
      <c r="A24" s="245"/>
      <c r="B24" s="245"/>
      <c r="C24" s="245"/>
      <c r="D24" s="245"/>
      <c r="E24" s="198"/>
      <c r="F24" s="198"/>
      <c r="G24" s="198"/>
      <c r="H24" s="198"/>
      <c r="I24" s="322"/>
      <c r="J24" s="323"/>
      <c r="K24" s="324"/>
      <c r="L24" s="254"/>
      <c r="M24" s="325"/>
      <c r="N24" s="326"/>
      <c r="O24" s="284"/>
      <c r="P24" s="284"/>
      <c r="Q24" s="291" t="s">
        <v>195</v>
      </c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345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</row>
    <row r="25" spans="1:50" s="1" customFormat="1" ht="15" customHeight="1">
      <c r="A25" s="245"/>
      <c r="B25" s="245"/>
      <c r="C25" s="245"/>
      <c r="D25" s="198"/>
      <c r="E25" s="198"/>
      <c r="F25" s="315"/>
      <c r="G25" s="198"/>
      <c r="H25" s="198"/>
      <c r="I25" s="249"/>
      <c r="J25" s="283"/>
      <c r="K25" s="249"/>
      <c r="L25" s="346"/>
      <c r="M25" s="288" t="s">
        <v>196</v>
      </c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178"/>
      <c r="AM25" s="282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</row>
    <row r="26" spans="1:50" s="1" customFormat="1" ht="15" customHeight="1">
      <c r="A26" s="245"/>
      <c r="B26" s="245"/>
      <c r="C26" s="198"/>
      <c r="D26" s="198"/>
      <c r="E26" s="198"/>
      <c r="F26" s="315"/>
      <c r="G26" s="198"/>
      <c r="H26" s="198"/>
      <c r="I26" s="249"/>
      <c r="J26" s="283"/>
      <c r="K26" s="249"/>
      <c r="L26" s="277"/>
      <c r="M26" s="289" t="s">
        <v>178</v>
      </c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0"/>
      <c r="AE26" s="280"/>
      <c r="AF26" s="280"/>
      <c r="AG26" s="280"/>
      <c r="AH26" s="279"/>
      <c r="AI26" s="281"/>
      <c r="AJ26" s="279"/>
      <c r="AK26" s="289"/>
      <c r="AL26" s="281"/>
      <c r="AM26" s="285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</row>
    <row r="27" spans="1:50" s="1" customFormat="1" ht="15" customHeight="1">
      <c r="A27" s="245"/>
      <c r="B27" s="198"/>
      <c r="C27" s="198"/>
      <c r="D27" s="198"/>
      <c r="E27" s="198"/>
      <c r="F27" s="315"/>
      <c r="G27" s="198"/>
      <c r="H27" s="198"/>
      <c r="I27" s="249"/>
      <c r="J27" s="283"/>
      <c r="K27" s="249"/>
      <c r="L27" s="277"/>
      <c r="M27" s="202" t="s">
        <v>158</v>
      </c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80"/>
      <c r="AE27" s="280"/>
      <c r="AF27" s="280"/>
      <c r="AG27" s="280"/>
      <c r="AH27" s="279"/>
      <c r="AI27" s="281"/>
      <c r="AJ27" s="279"/>
      <c r="AK27" s="289"/>
      <c r="AL27" s="281"/>
      <c r="AM27" s="285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</row>
    <row r="28" spans="6:50" s="1" customFormat="1" ht="15" customHeight="1">
      <c r="F28" s="347"/>
      <c r="G28" s="249"/>
      <c r="H28" s="249"/>
      <c r="I28" s="2"/>
      <c r="J28" s="283"/>
      <c r="L28" s="277"/>
      <c r="M28" s="291" t="s">
        <v>179</v>
      </c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80"/>
      <c r="AE28" s="280"/>
      <c r="AF28" s="280"/>
      <c r="AG28" s="280"/>
      <c r="AH28" s="279"/>
      <c r="AI28" s="281"/>
      <c r="AJ28" s="279"/>
      <c r="AK28" s="289"/>
      <c r="AL28" s="281"/>
      <c r="AM28" s="285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</row>
    <row r="30" spans="12:53" ht="14.25" customHeight="1">
      <c r="L30" s="348" t="s">
        <v>197</v>
      </c>
      <c r="M30" s="349" t="s">
        <v>198</v>
      </c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50"/>
      <c r="AE30" s="350"/>
      <c r="AF30" s="350"/>
      <c r="AG30" s="350"/>
      <c r="AH30" s="350"/>
      <c r="AI30" s="350"/>
      <c r="AJ30" s="350"/>
      <c r="AK30" s="350"/>
      <c r="AL30" s="350"/>
      <c r="AM30" s="350"/>
      <c r="AN30" s="313"/>
      <c r="AO30" s="313"/>
      <c r="AP30" s="313"/>
      <c r="AQ30" s="313"/>
      <c r="AR30" s="313"/>
      <c r="AS30" s="313"/>
      <c r="AT30" s="313"/>
      <c r="AU30" s="313"/>
      <c r="AV30" s="313"/>
      <c r="AW30" s="313"/>
      <c r="AX30" s="313"/>
      <c r="AY30" s="350"/>
      <c r="AZ30" s="350"/>
      <c r="BA30" s="350"/>
    </row>
    <row r="31" spans="12:53" ht="14.25" customHeight="1">
      <c r="L31" s="348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2"/>
      <c r="AO31" s="352"/>
      <c r="AP31" s="352"/>
      <c r="AQ31" s="352"/>
      <c r="AR31" s="352"/>
      <c r="AS31" s="352"/>
      <c r="AT31" s="352"/>
      <c r="AU31" s="352"/>
      <c r="AV31" s="352"/>
      <c r="AW31" s="352"/>
      <c r="AX31" s="352"/>
      <c r="AY31" s="351"/>
      <c r="AZ31" s="351"/>
      <c r="BA31" s="351"/>
    </row>
  </sheetData>
  <sheetProtection password="FA9C" sheet="1" formatColumns="0" formatRows="0"/>
  <mergeCells count="51">
    <mergeCell ref="L5:AJ5"/>
    <mergeCell ref="L6:AJ6"/>
    <mergeCell ref="L9:M9"/>
    <mergeCell ref="S9:X9"/>
    <mergeCell ref="L10:M10"/>
    <mergeCell ref="S10:X10"/>
    <mergeCell ref="L11:M11"/>
    <mergeCell ref="S11:X11"/>
    <mergeCell ref="S12:X12"/>
    <mergeCell ref="AD12:AK12"/>
    <mergeCell ref="L13:L15"/>
    <mergeCell ref="M13:M15"/>
    <mergeCell ref="N13:Q15"/>
    <mergeCell ref="R13:U15"/>
    <mergeCell ref="V13:Y15"/>
    <mergeCell ref="Z13:AC15"/>
    <mergeCell ref="AD13:AE14"/>
    <mergeCell ref="AF13:AG14"/>
    <mergeCell ref="AH13:AJ14"/>
    <mergeCell ref="AK13:AK15"/>
    <mergeCell ref="AL13:AL15"/>
    <mergeCell ref="AM13:AM15"/>
    <mergeCell ref="AI15:AJ15"/>
    <mergeCell ref="N16:Q16"/>
    <mergeCell ref="R16:U16"/>
    <mergeCell ref="V16:Y16"/>
    <mergeCell ref="A17:A27"/>
    <mergeCell ref="N17:AL17"/>
    <mergeCell ref="B18:B26"/>
    <mergeCell ref="N18:AL18"/>
    <mergeCell ref="C19:C25"/>
    <mergeCell ref="N19:AL19"/>
    <mergeCell ref="D20:D24"/>
    <mergeCell ref="I20:I24"/>
    <mergeCell ref="J20:J24"/>
    <mergeCell ref="K20:K24"/>
    <mergeCell ref="L20:L24"/>
    <mergeCell ref="M20:M24"/>
    <mergeCell ref="N20:N24"/>
    <mergeCell ref="O20:O23"/>
    <mergeCell ref="P20:P23"/>
    <mergeCell ref="Q20:Q23"/>
    <mergeCell ref="R20:R23"/>
    <mergeCell ref="S20:S22"/>
    <mergeCell ref="T20:T22"/>
    <mergeCell ref="U20:U22"/>
    <mergeCell ref="V20:V22"/>
    <mergeCell ref="W20:W21"/>
    <mergeCell ref="X20:X21"/>
    <mergeCell ref="Y20:Y21"/>
    <mergeCell ref="Z20:Z21"/>
  </mergeCells>
  <dataValidations count="5">
    <dataValidation type="textLength" operator="lessThanOrEqual" allowBlank="1" showErrorMessage="1" errorTitle="Ошибка" error="Допускается ввод не более 900 символов!" sqref="AM17:AM20 M20:M2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H20 AJ20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N20 R20 V20 Z20 AI20 AK20 AI26:AI28">
      <formula1>0</formula1>
      <formula2>0</formula2>
    </dataValidation>
    <dataValidation allowBlank="1" promptTitle="checkPeriodRange" sqref="AG21:AL21">
      <formula1>0</formula1>
      <formula2>0</formula2>
    </dataValidation>
    <dataValidation type="decimal" allowBlank="1" showErrorMessage="1" errorTitle="Ошибка" error="Допускается ввод только действительных чисел!" sqref="Q20:Q21 AD20:AG20 Q22:Q23">
      <formula1>-9.99999999999999E+23</formula1>
      <formula2>9.99999999999999E+23</formula2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Z31"/>
  <sheetViews>
    <sheetView workbookViewId="0" topLeftCell="A1">
      <selection activeCell="A1" sqref="A1"/>
    </sheetView>
  </sheetViews>
  <sheetFormatPr defaultColWidth="9.140625" defaultRowHeight="11.25"/>
  <cols>
    <col min="1" max="6" width="10.57421875" style="153" hidden="1" customWidth="1"/>
    <col min="7" max="7" width="9.140625" style="217" hidden="1" customWidth="1"/>
    <col min="8" max="8" width="2.00390625" style="217" hidden="1" customWidth="1"/>
    <col min="9" max="9" width="3.7109375" style="217" customWidth="1"/>
    <col min="10" max="11" width="3.7109375" style="218" customWidth="1"/>
    <col min="12" max="12" width="12.7109375" style="153" customWidth="1"/>
    <col min="13" max="13" width="47.421875" style="153" customWidth="1"/>
    <col min="14" max="15" width="4.140625" style="153" customWidth="1"/>
    <col min="16" max="16" width="18.140625" style="153" customWidth="1"/>
    <col min="17" max="17" width="5.57421875" style="153" customWidth="1"/>
    <col min="18" max="19" width="3.7109375" style="153" customWidth="1"/>
    <col min="20" max="20" width="12.8515625" style="153" customWidth="1"/>
    <col min="21" max="21" width="5.57421875" style="153" customWidth="1"/>
    <col min="22" max="23" width="3.7109375" style="153" customWidth="1"/>
    <col min="24" max="24" width="12.8515625" style="153" customWidth="1"/>
    <col min="25" max="25" width="5.57421875" style="153" customWidth="1"/>
    <col min="26" max="27" width="3.7109375" style="153" customWidth="1"/>
    <col min="28" max="28" width="12.8515625" style="153" customWidth="1"/>
    <col min="29" max="32" width="15.7109375" style="153" customWidth="1"/>
    <col min="33" max="33" width="11.7109375" style="153" customWidth="1"/>
    <col min="34" max="34" width="6.421875" style="153" customWidth="1"/>
    <col min="35" max="35" width="11.7109375" style="153" customWidth="1"/>
    <col min="36" max="36" width="12.57421875" style="153" hidden="1" customWidth="1"/>
    <col min="37" max="37" width="3.7109375" style="153" customWidth="1"/>
    <col min="38" max="38" width="30.7109375" style="153" customWidth="1"/>
    <col min="39" max="40" width="10.57421875" style="219" customWidth="1"/>
    <col min="41" max="41" width="13.421875" style="219" customWidth="1"/>
    <col min="42" max="49" width="10.57421875" style="219" customWidth="1"/>
    <col min="50" max="16384" width="10.57421875" style="153" customWidth="1"/>
  </cols>
  <sheetData>
    <row r="1" ht="14.25" hidden="1"/>
    <row r="2" ht="14.25" hidden="1"/>
    <row r="3" ht="14.25" hidden="1"/>
    <row r="4" spans="10:36" ht="27" customHeight="1">
      <c r="J4" s="220"/>
      <c r="K4" s="220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160"/>
      <c r="AD4" s="160"/>
      <c r="AE4" s="160"/>
      <c r="AF4" s="160"/>
      <c r="AG4" s="160"/>
      <c r="AH4" s="160"/>
      <c r="AI4" s="160"/>
      <c r="AJ4" s="221"/>
    </row>
    <row r="5" spans="10:36" ht="24.75" customHeight="1">
      <c r="J5" s="220"/>
      <c r="K5" s="220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303"/>
    </row>
    <row r="6" spans="10:36" ht="14.25" customHeight="1">
      <c r="J6" s="220"/>
      <c r="K6" s="220"/>
      <c r="L6" s="107">
        <f>IF(org=0,"Не определено",org)</f>
        <v>0</v>
      </c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304"/>
    </row>
    <row r="7" spans="10:24" ht="9.75" customHeight="1">
      <c r="J7" s="220"/>
      <c r="K7" s="220"/>
      <c r="L7" s="221"/>
      <c r="M7" s="221"/>
      <c r="N7" s="221"/>
      <c r="O7" s="221"/>
      <c r="P7" s="221"/>
      <c r="Q7" s="221"/>
      <c r="R7" s="223"/>
      <c r="S7" s="223"/>
      <c r="T7" s="223"/>
      <c r="U7" s="223"/>
      <c r="V7" s="223"/>
      <c r="W7" s="223"/>
      <c r="X7" s="221"/>
    </row>
    <row r="8" spans="7:49" s="111" customFormat="1" ht="16.5" customHeight="1" hidden="1">
      <c r="G8" s="224"/>
      <c r="H8" s="224"/>
      <c r="L8" s="110"/>
      <c r="M8" s="112"/>
      <c r="N8" s="112"/>
      <c r="O8" s="112"/>
      <c r="P8" s="112"/>
      <c r="S8" s="227"/>
      <c r="T8" s="227"/>
      <c r="U8" s="227"/>
      <c r="V8" s="227"/>
      <c r="W8" s="227"/>
      <c r="X8" s="292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</row>
    <row r="9" spans="7:49" s="111" customFormat="1" ht="0" customHeight="1" hidden="1">
      <c r="G9" s="224"/>
      <c r="H9" s="224"/>
      <c r="L9" s="109"/>
      <c r="M9" s="109"/>
      <c r="N9" s="109"/>
      <c r="O9" s="109"/>
      <c r="P9" s="109"/>
      <c r="Q9" s="109"/>
      <c r="R9" s="293"/>
      <c r="S9" s="293"/>
      <c r="T9" s="293"/>
      <c r="U9" s="293"/>
      <c r="V9" s="293"/>
      <c r="W9" s="293"/>
      <c r="X9" s="292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</row>
    <row r="10" spans="7:49" s="111" customFormat="1" ht="31.5" customHeight="1" hidden="1">
      <c r="G10" s="224"/>
      <c r="H10" s="224"/>
      <c r="L10" s="109"/>
      <c r="M10" s="109"/>
      <c r="N10" s="109"/>
      <c r="O10" s="109"/>
      <c r="P10" s="109"/>
      <c r="Q10" s="109"/>
      <c r="R10" s="293"/>
      <c r="S10" s="293"/>
      <c r="T10" s="293"/>
      <c r="U10" s="293"/>
      <c r="V10" s="293"/>
      <c r="W10" s="293"/>
      <c r="X10" s="292"/>
      <c r="AC10" s="228" t="s">
        <v>182</v>
      </c>
      <c r="AD10" s="228" t="s">
        <v>183</v>
      </c>
      <c r="AE10" s="228" t="s">
        <v>182</v>
      </c>
      <c r="AF10" s="228" t="s">
        <v>183</v>
      </c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</row>
    <row r="11" spans="7:49" s="111" customFormat="1" ht="35.25" customHeight="1" hidden="1">
      <c r="G11" s="224"/>
      <c r="H11" s="224"/>
      <c r="L11" s="109"/>
      <c r="M11" s="109"/>
      <c r="N11" s="109"/>
      <c r="O11" s="109"/>
      <c r="P11" s="109"/>
      <c r="Q11" s="109"/>
      <c r="R11" s="293"/>
      <c r="S11" s="293"/>
      <c r="T11" s="293"/>
      <c r="U11" s="293"/>
      <c r="V11" s="293"/>
      <c r="W11" s="293"/>
      <c r="X11" s="292"/>
      <c r="AJ11" s="229" t="s">
        <v>160</v>
      </c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</row>
    <row r="12" spans="10:36" ht="15" customHeight="1">
      <c r="J12" s="220"/>
      <c r="K12" s="220"/>
      <c r="L12" s="221"/>
      <c r="M12" s="221"/>
      <c r="N12" s="221"/>
      <c r="O12" s="221"/>
      <c r="P12" s="221"/>
      <c r="Q12" s="221"/>
      <c r="R12" s="294"/>
      <c r="S12" s="294"/>
      <c r="T12" s="294"/>
      <c r="U12" s="294"/>
      <c r="V12" s="294"/>
      <c r="W12" s="294"/>
      <c r="X12" s="309"/>
      <c r="AC12" s="294"/>
      <c r="AD12" s="294"/>
      <c r="AE12" s="294"/>
      <c r="AF12" s="294"/>
      <c r="AG12" s="294"/>
      <c r="AH12" s="294"/>
      <c r="AI12" s="294"/>
      <c r="AJ12" s="294"/>
    </row>
    <row r="13" spans="10:38" ht="27.75" customHeight="1">
      <c r="J13" s="220"/>
      <c r="K13" s="220"/>
      <c r="L13" s="232" t="s">
        <v>72</v>
      </c>
      <c r="M13" s="232" t="s">
        <v>184</v>
      </c>
      <c r="N13" s="232" t="s">
        <v>185</v>
      </c>
      <c r="O13" s="232"/>
      <c r="P13" s="232"/>
      <c r="Q13" s="233" t="s">
        <v>186</v>
      </c>
      <c r="R13" s="233"/>
      <c r="S13" s="233"/>
      <c r="T13" s="233"/>
      <c r="U13" s="233" t="s">
        <v>187</v>
      </c>
      <c r="V13" s="233"/>
      <c r="W13" s="233"/>
      <c r="X13" s="233"/>
      <c r="Y13" s="233" t="s">
        <v>188</v>
      </c>
      <c r="Z13" s="233"/>
      <c r="AA13" s="233"/>
      <c r="AB13" s="233"/>
      <c r="AC13" s="233" t="s">
        <v>189</v>
      </c>
      <c r="AD13" s="233"/>
      <c r="AE13" s="170" t="s">
        <v>190</v>
      </c>
      <c r="AF13" s="170"/>
      <c r="AG13" s="234" t="s">
        <v>163</v>
      </c>
      <c r="AH13" s="234"/>
      <c r="AI13" s="234"/>
      <c r="AJ13" s="232" t="s">
        <v>164</v>
      </c>
      <c r="AK13" s="295" t="s">
        <v>165</v>
      </c>
      <c r="AL13" s="170" t="s">
        <v>79</v>
      </c>
    </row>
    <row r="14" spans="10:38" ht="27.75" customHeight="1">
      <c r="J14" s="220"/>
      <c r="K14" s="220"/>
      <c r="L14" s="232"/>
      <c r="M14" s="232"/>
      <c r="N14" s="232"/>
      <c r="O14" s="232"/>
      <c r="P14" s="232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170"/>
      <c r="AF14" s="170"/>
      <c r="AG14" s="234"/>
      <c r="AH14" s="234"/>
      <c r="AI14" s="234"/>
      <c r="AJ14" s="232"/>
      <c r="AK14" s="295"/>
      <c r="AL14" s="170"/>
    </row>
    <row r="15" spans="10:38" ht="27.75" customHeight="1">
      <c r="J15" s="220"/>
      <c r="K15" s="220"/>
      <c r="L15" s="232"/>
      <c r="M15" s="232"/>
      <c r="N15" s="232"/>
      <c r="O15" s="232"/>
      <c r="P15" s="232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310" t="s">
        <v>191</v>
      </c>
      <c r="AD15" s="310" t="s">
        <v>192</v>
      </c>
      <c r="AE15" s="310" t="s">
        <v>191</v>
      </c>
      <c r="AF15" s="310" t="s">
        <v>192</v>
      </c>
      <c r="AG15" s="238" t="s">
        <v>193</v>
      </c>
      <c r="AH15" s="238" t="s">
        <v>194</v>
      </c>
      <c r="AI15" s="238"/>
      <c r="AJ15" s="232"/>
      <c r="AK15" s="295"/>
      <c r="AL15" s="170"/>
    </row>
    <row r="16" spans="10:38" ht="14.25" customHeight="1">
      <c r="J16" s="220"/>
      <c r="K16" s="240">
        <v>1</v>
      </c>
      <c r="L16" s="123" t="s">
        <v>82</v>
      </c>
      <c r="M16" s="123" t="s">
        <v>83</v>
      </c>
      <c r="N16" s="243">
        <f ca="1">OFFSET(N16,0,-1)+1</f>
        <v>3</v>
      </c>
      <c r="O16" s="243"/>
      <c r="P16" s="243"/>
      <c r="Q16" s="243">
        <f ca="1">OFFSET(Q16,0,-3)+1</f>
        <v>4</v>
      </c>
      <c r="R16" s="243"/>
      <c r="S16" s="243"/>
      <c r="T16" s="243"/>
      <c r="U16" s="243">
        <f ca="1">OFFSET(U16,0,-4)+1</f>
        <v>5</v>
      </c>
      <c r="V16" s="243"/>
      <c r="W16" s="243"/>
      <c r="X16" s="243"/>
      <c r="Y16" s="311"/>
      <c r="Z16" s="311"/>
      <c r="AA16" s="311">
        <f ca="1">OFFSET(U16,0,0)+1</f>
        <v>6</v>
      </c>
      <c r="AB16" s="312">
        <f>AA16</f>
        <v>6</v>
      </c>
      <c r="AC16" s="242">
        <f ca="1">OFFSET(AC16,0,-1)+1</f>
        <v>7</v>
      </c>
      <c r="AD16" s="242">
        <f ca="1">OFFSET(AD16,0,-1)+1</f>
        <v>8</v>
      </c>
      <c r="AE16" s="242">
        <f ca="1">OFFSET(AE16,0,-1)+1</f>
        <v>9</v>
      </c>
      <c r="AF16" s="242">
        <f ca="1">OFFSET(AF16,0,-1)+1</f>
        <v>10</v>
      </c>
      <c r="AG16" s="242">
        <f ca="1">OFFSET(AG16,0,-1)+1</f>
        <v>11</v>
      </c>
      <c r="AH16" s="243">
        <f ca="1">OFFSET(AH16,0,-1)+1</f>
        <v>12</v>
      </c>
      <c r="AI16" s="243">
        <f ca="1">OFFSET(AI16,0,-1)+1</f>
        <v>13</v>
      </c>
      <c r="AJ16" s="242">
        <f ca="1">OFFSET(AJ16,0,-1)+1</f>
        <v>14</v>
      </c>
      <c r="AL16" s="242">
        <f ca="1">OFFSET(AL16,0,-2)+1</f>
        <v>15</v>
      </c>
    </row>
    <row r="17" spans="1:38" ht="15" customHeight="1">
      <c r="A17" s="245">
        <v>1</v>
      </c>
      <c r="B17" s="219"/>
      <c r="C17" s="219"/>
      <c r="D17" s="219"/>
      <c r="E17" s="219"/>
      <c r="F17" s="313"/>
      <c r="G17" s="313"/>
      <c r="H17" s="313"/>
      <c r="J17" s="220"/>
      <c r="K17" s="220"/>
      <c r="L17" s="250" t="e">
        <f>#N/A</f>
        <v>#NAME?</v>
      </c>
      <c r="M17" s="226" t="s">
        <v>76</v>
      </c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252"/>
    </row>
    <row r="18" spans="1:38" ht="15" customHeight="1">
      <c r="A18" s="245"/>
      <c r="B18" s="245">
        <v>1</v>
      </c>
      <c r="C18" s="219"/>
      <c r="D18" s="219"/>
      <c r="E18" s="219"/>
      <c r="F18" s="315"/>
      <c r="G18" s="316"/>
      <c r="H18" s="316"/>
      <c r="I18" s="317"/>
      <c r="J18" s="318"/>
      <c r="K18" s="153"/>
      <c r="L18" s="254" t="e">
        <f>#N/A</f>
        <v>#NAME?</v>
      </c>
      <c r="M18" s="319" t="s">
        <v>105</v>
      </c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1"/>
    </row>
    <row r="19" spans="1:38" ht="24.75" customHeight="1">
      <c r="A19" s="245"/>
      <c r="B19" s="245"/>
      <c r="C19" s="245">
        <v>1</v>
      </c>
      <c r="D19" s="219"/>
      <c r="E19" s="219"/>
      <c r="F19" s="315"/>
      <c r="G19" s="316"/>
      <c r="H19" s="316"/>
      <c r="I19" s="317"/>
      <c r="J19" s="318"/>
      <c r="K19" s="153"/>
      <c r="L19" s="254" t="e">
        <f>#N/A</f>
        <v>#NAME?</v>
      </c>
      <c r="M19" s="258" t="s">
        <v>172</v>
      </c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252"/>
    </row>
    <row r="20" spans="1:45" ht="16.5" customHeight="1">
      <c r="A20" s="245"/>
      <c r="B20" s="245"/>
      <c r="C20" s="245"/>
      <c r="D20" s="245">
        <v>1</v>
      </c>
      <c r="E20" s="219"/>
      <c r="F20" s="315"/>
      <c r="G20" s="316"/>
      <c r="H20" s="316"/>
      <c r="I20" s="322"/>
      <c r="J20" s="323"/>
      <c r="K20" s="324"/>
      <c r="L20" s="254" t="e">
        <f>#N/A</f>
        <v>#NAME?</v>
      </c>
      <c r="M20" s="353"/>
      <c r="N20" s="327"/>
      <c r="O20" s="328" t="s">
        <v>82</v>
      </c>
      <c r="P20" s="329"/>
      <c r="Q20" s="269" t="s">
        <v>37</v>
      </c>
      <c r="R20" s="327"/>
      <c r="S20" s="330">
        <v>1</v>
      </c>
      <c r="T20" s="170"/>
      <c r="U20" s="269" t="s">
        <v>37</v>
      </c>
      <c r="V20" s="327"/>
      <c r="W20" s="330" t="s">
        <v>82</v>
      </c>
      <c r="X20" s="331"/>
      <c r="Y20" s="326" t="s">
        <v>37</v>
      </c>
      <c r="Z20" s="332"/>
      <c r="AA20" s="333">
        <v>1</v>
      </c>
      <c r="AB20" s="334"/>
      <c r="AC20" s="335"/>
      <c r="AD20" s="335"/>
      <c r="AE20" s="354"/>
      <c r="AF20" s="335"/>
      <c r="AG20" s="336"/>
      <c r="AH20" s="72" t="s">
        <v>61</v>
      </c>
      <c r="AI20" s="337"/>
      <c r="AJ20" s="72" t="s">
        <v>37</v>
      </c>
      <c r="AK20" s="270"/>
      <c r="AL20" s="252"/>
      <c r="AM20" s="219" t="e">
        <f>#N/A</f>
        <v>#NAME?</v>
      </c>
      <c r="AN20" s="259">
        <f>IF(AND(COUNTIF(AO16:AO24,AO20)&gt;1,AO20&lt;&gt;""),"ErrUnique:HasDoubleConn","")</f>
      </c>
      <c r="AO20" s="259"/>
      <c r="AP20" s="259"/>
      <c r="AQ20" s="259"/>
      <c r="AR20" s="259"/>
      <c r="AS20" s="259"/>
    </row>
    <row r="21" spans="1:45" ht="16.5" customHeight="1">
      <c r="A21" s="245"/>
      <c r="B21" s="245"/>
      <c r="C21" s="245"/>
      <c r="D21" s="245"/>
      <c r="E21" s="219"/>
      <c r="F21" s="315"/>
      <c r="G21" s="316"/>
      <c r="H21" s="316"/>
      <c r="I21" s="322"/>
      <c r="J21" s="323"/>
      <c r="K21" s="324"/>
      <c r="L21" s="254"/>
      <c r="M21" s="353"/>
      <c r="N21" s="327"/>
      <c r="O21" s="328"/>
      <c r="P21" s="329"/>
      <c r="Q21" s="269"/>
      <c r="R21" s="327"/>
      <c r="S21" s="330"/>
      <c r="T21" s="170"/>
      <c r="U21" s="269"/>
      <c r="V21" s="327"/>
      <c r="W21" s="330"/>
      <c r="X21" s="331"/>
      <c r="Y21" s="326"/>
      <c r="Z21" s="291"/>
      <c r="AA21" s="291"/>
      <c r="AB21" s="291"/>
      <c r="AC21" s="338"/>
      <c r="AD21" s="338"/>
      <c r="AE21" s="338"/>
      <c r="AF21" s="339">
        <f>AG20&amp;"-"&amp;AI20</f>
        <v>0</v>
      </c>
      <c r="AG21" s="339"/>
      <c r="AH21" s="339"/>
      <c r="AI21" s="339"/>
      <c r="AJ21" s="339" t="s">
        <v>37</v>
      </c>
      <c r="AK21" s="339"/>
      <c r="AL21" s="340"/>
      <c r="AN21" s="259"/>
      <c r="AO21" s="259"/>
      <c r="AP21" s="259"/>
      <c r="AQ21" s="259"/>
      <c r="AR21" s="259"/>
      <c r="AS21" s="259"/>
    </row>
    <row r="22" spans="1:45" ht="16.5" customHeight="1">
      <c r="A22" s="245"/>
      <c r="B22" s="245"/>
      <c r="C22" s="245"/>
      <c r="D22" s="245"/>
      <c r="E22" s="219"/>
      <c r="F22" s="315"/>
      <c r="G22" s="316"/>
      <c r="H22" s="316"/>
      <c r="I22" s="322"/>
      <c r="J22" s="323"/>
      <c r="K22" s="324"/>
      <c r="L22" s="254"/>
      <c r="M22" s="353"/>
      <c r="N22" s="327"/>
      <c r="O22" s="328"/>
      <c r="P22" s="329"/>
      <c r="Q22" s="269"/>
      <c r="R22" s="327"/>
      <c r="S22" s="330"/>
      <c r="T22" s="170"/>
      <c r="U22" s="269"/>
      <c r="V22" s="202"/>
      <c r="W22" s="202"/>
      <c r="X22" s="291"/>
      <c r="Y22" s="341"/>
      <c r="Z22" s="341"/>
      <c r="AA22" s="341"/>
      <c r="AB22" s="341"/>
      <c r="AC22" s="338"/>
      <c r="AD22" s="338"/>
      <c r="AE22" s="338"/>
      <c r="AF22" s="338"/>
      <c r="AG22" s="306"/>
      <c r="AH22" s="178"/>
      <c r="AI22" s="178"/>
      <c r="AJ22" s="306"/>
      <c r="AK22" s="178"/>
      <c r="AL22" s="282"/>
      <c r="AN22" s="259"/>
      <c r="AO22" s="259"/>
      <c r="AP22" s="259"/>
      <c r="AQ22" s="259"/>
      <c r="AR22" s="259"/>
      <c r="AS22" s="259"/>
    </row>
    <row r="23" spans="1:45" ht="16.5" customHeight="1">
      <c r="A23" s="245"/>
      <c r="B23" s="245"/>
      <c r="C23" s="245"/>
      <c r="D23" s="245"/>
      <c r="E23" s="219"/>
      <c r="F23" s="315"/>
      <c r="G23" s="316"/>
      <c r="H23" s="316"/>
      <c r="I23" s="322"/>
      <c r="J23" s="323"/>
      <c r="K23" s="324"/>
      <c r="L23" s="254"/>
      <c r="M23" s="353"/>
      <c r="N23" s="327"/>
      <c r="O23" s="328"/>
      <c r="P23" s="329"/>
      <c r="Q23" s="269"/>
      <c r="R23" s="342"/>
      <c r="S23" s="343"/>
      <c r="T23" s="344"/>
      <c r="U23" s="341"/>
      <c r="V23" s="341"/>
      <c r="W23" s="341"/>
      <c r="X23" s="341"/>
      <c r="Y23" s="341"/>
      <c r="Z23" s="341"/>
      <c r="AA23" s="341"/>
      <c r="AB23" s="341"/>
      <c r="AC23" s="338"/>
      <c r="AD23" s="338"/>
      <c r="AE23" s="338"/>
      <c r="AF23" s="338"/>
      <c r="AG23" s="306"/>
      <c r="AH23" s="178"/>
      <c r="AI23" s="178"/>
      <c r="AJ23" s="306"/>
      <c r="AK23" s="178"/>
      <c r="AL23" s="282"/>
      <c r="AN23" s="259"/>
      <c r="AO23" s="259"/>
      <c r="AP23" s="259"/>
      <c r="AQ23" s="259"/>
      <c r="AR23" s="259"/>
      <c r="AS23" s="259"/>
    </row>
    <row r="24" spans="1:49" s="1" customFormat="1" ht="16.5" customHeight="1">
      <c r="A24" s="245"/>
      <c r="B24" s="245"/>
      <c r="C24" s="245"/>
      <c r="D24" s="245"/>
      <c r="E24" s="198"/>
      <c r="F24" s="198"/>
      <c r="G24" s="198"/>
      <c r="H24" s="198"/>
      <c r="I24" s="322"/>
      <c r="J24" s="323"/>
      <c r="K24" s="324"/>
      <c r="L24" s="254"/>
      <c r="M24" s="353"/>
      <c r="N24" s="284"/>
      <c r="O24" s="284"/>
      <c r="P24" s="291" t="s">
        <v>195</v>
      </c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345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</row>
    <row r="25" spans="1:49" s="1" customFormat="1" ht="15" customHeight="1">
      <c r="A25" s="245"/>
      <c r="B25" s="245"/>
      <c r="C25" s="245"/>
      <c r="D25" s="198"/>
      <c r="E25" s="198"/>
      <c r="F25" s="315"/>
      <c r="G25" s="198"/>
      <c r="H25" s="198"/>
      <c r="I25" s="249"/>
      <c r="J25" s="283"/>
      <c r="K25" s="249"/>
      <c r="L25" s="346"/>
      <c r="M25" s="288" t="s">
        <v>196</v>
      </c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178"/>
      <c r="AL25" s="282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</row>
    <row r="26" spans="1:49" s="1" customFormat="1" ht="15" customHeight="1">
      <c r="A26" s="245"/>
      <c r="B26" s="245"/>
      <c r="C26" s="198"/>
      <c r="D26" s="198"/>
      <c r="E26" s="198"/>
      <c r="F26" s="315"/>
      <c r="G26" s="198"/>
      <c r="H26" s="198"/>
      <c r="I26" s="249"/>
      <c r="J26" s="283"/>
      <c r="K26" s="249"/>
      <c r="L26" s="277"/>
      <c r="M26" s="289" t="s">
        <v>178</v>
      </c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0"/>
      <c r="AD26" s="280"/>
      <c r="AE26" s="280"/>
      <c r="AF26" s="280"/>
      <c r="AG26" s="279"/>
      <c r="AH26" s="288"/>
      <c r="AI26" s="279"/>
      <c r="AJ26" s="289"/>
      <c r="AK26" s="281"/>
      <c r="AL26" s="285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</row>
    <row r="27" spans="1:49" s="1" customFormat="1" ht="15" customHeight="1">
      <c r="A27" s="245"/>
      <c r="B27" s="198"/>
      <c r="C27" s="198"/>
      <c r="D27" s="198"/>
      <c r="E27" s="198"/>
      <c r="F27" s="315"/>
      <c r="G27" s="198"/>
      <c r="H27" s="198"/>
      <c r="I27" s="249"/>
      <c r="J27" s="283"/>
      <c r="K27" s="249"/>
      <c r="L27" s="277"/>
      <c r="M27" s="202" t="s">
        <v>158</v>
      </c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80"/>
      <c r="AD27" s="280"/>
      <c r="AE27" s="280"/>
      <c r="AF27" s="280"/>
      <c r="AG27" s="279"/>
      <c r="AH27" s="288"/>
      <c r="AI27" s="279"/>
      <c r="AJ27" s="289"/>
      <c r="AK27" s="281"/>
      <c r="AL27" s="285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</row>
    <row r="28" spans="6:49" s="1" customFormat="1" ht="15" customHeight="1">
      <c r="F28" s="347"/>
      <c r="G28" s="249"/>
      <c r="H28" s="249"/>
      <c r="I28" s="2"/>
      <c r="J28" s="283"/>
      <c r="L28" s="277"/>
      <c r="M28" s="291" t="s">
        <v>179</v>
      </c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80"/>
      <c r="AD28" s="280"/>
      <c r="AE28" s="280"/>
      <c r="AF28" s="280"/>
      <c r="AG28" s="279"/>
      <c r="AH28" s="288"/>
      <c r="AI28" s="279"/>
      <c r="AJ28" s="289"/>
      <c r="AK28" s="281"/>
      <c r="AL28" s="285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</row>
    <row r="30" spans="12:52" ht="14.25" customHeight="1">
      <c r="L30" s="348" t="s">
        <v>197</v>
      </c>
      <c r="M30" s="349" t="s">
        <v>198</v>
      </c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  <c r="AM30" s="313"/>
      <c r="AN30" s="313"/>
      <c r="AO30" s="313"/>
      <c r="AP30" s="313"/>
      <c r="AQ30" s="313"/>
      <c r="AR30" s="313"/>
      <c r="AS30" s="313"/>
      <c r="AT30" s="313"/>
      <c r="AU30" s="313"/>
      <c r="AV30" s="313"/>
      <c r="AW30" s="313"/>
      <c r="AX30" s="350"/>
      <c r="AY30" s="350"/>
      <c r="AZ30" s="350"/>
    </row>
    <row r="31" spans="12:52" ht="14.25" customHeight="1">
      <c r="L31" s="348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2"/>
      <c r="AN31" s="352"/>
      <c r="AO31" s="352"/>
      <c r="AP31" s="352"/>
      <c r="AQ31" s="352"/>
      <c r="AR31" s="352"/>
      <c r="AS31" s="352"/>
      <c r="AT31" s="352"/>
      <c r="AU31" s="352"/>
      <c r="AV31" s="352"/>
      <c r="AW31" s="352"/>
      <c r="AX31" s="351"/>
      <c r="AY31" s="351"/>
      <c r="AZ31" s="351"/>
    </row>
  </sheetData>
  <sheetProtection password="FA9C" sheet="1" formatColumns="0" formatRows="0"/>
  <mergeCells count="50">
    <mergeCell ref="L5:AI5"/>
    <mergeCell ref="L6:AI6"/>
    <mergeCell ref="L9:M9"/>
    <mergeCell ref="R9:W9"/>
    <mergeCell ref="L10:M10"/>
    <mergeCell ref="R10:W10"/>
    <mergeCell ref="L11:M11"/>
    <mergeCell ref="R11:W11"/>
    <mergeCell ref="R12:W12"/>
    <mergeCell ref="AC12:AJ12"/>
    <mergeCell ref="L13:L15"/>
    <mergeCell ref="M13:M15"/>
    <mergeCell ref="N13:P15"/>
    <mergeCell ref="Q13:T15"/>
    <mergeCell ref="U13:X15"/>
    <mergeCell ref="Y13:AB15"/>
    <mergeCell ref="AC13:AD14"/>
    <mergeCell ref="AE13:AF14"/>
    <mergeCell ref="AG13:AI14"/>
    <mergeCell ref="AJ13:AJ15"/>
    <mergeCell ref="AK13:AK15"/>
    <mergeCell ref="AL13:AL15"/>
    <mergeCell ref="AH15:AI15"/>
    <mergeCell ref="N16:P16"/>
    <mergeCell ref="Q16:T16"/>
    <mergeCell ref="U16:X16"/>
    <mergeCell ref="A17:A27"/>
    <mergeCell ref="N17:AK17"/>
    <mergeCell ref="B18:B26"/>
    <mergeCell ref="N18:AK18"/>
    <mergeCell ref="C19:C25"/>
    <mergeCell ref="N19:AK19"/>
    <mergeCell ref="D20:D24"/>
    <mergeCell ref="I20:I24"/>
    <mergeCell ref="J20:J24"/>
    <mergeCell ref="K20:K24"/>
    <mergeCell ref="L20:L24"/>
    <mergeCell ref="M20:M24"/>
    <mergeCell ref="N20:N23"/>
    <mergeCell ref="O20:O23"/>
    <mergeCell ref="P20:P23"/>
    <mergeCell ref="Q20:Q23"/>
    <mergeCell ref="R20:R22"/>
    <mergeCell ref="S20:S22"/>
    <mergeCell ref="T20:T22"/>
    <mergeCell ref="U20:U22"/>
    <mergeCell ref="V20:V21"/>
    <mergeCell ref="W20:W21"/>
    <mergeCell ref="X20:X21"/>
    <mergeCell ref="Y20:Y21"/>
  </mergeCells>
  <dataValidations count="5">
    <dataValidation type="textLength" operator="lessThanOrEqual" allowBlank="1" showErrorMessage="1" errorTitle="Ошибка" error="Допускается ввод не более 900 символов!" sqref="AL17:AL20 M20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0 AI20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Q20 U20 Y20 AH20 AJ20">
      <formula1>0</formula1>
      <formula2>0</formula2>
    </dataValidation>
    <dataValidation allowBlank="1" promptTitle="checkPeriodRange" sqref="AF21:AK21">
      <formula1>0</formula1>
      <formula2>0</formula2>
    </dataValidation>
    <dataValidation type="decimal" allowBlank="1" showErrorMessage="1" errorTitle="Ошибка" error="Допускается ввод только действительных чисел!" sqref="P20 AC20:AF20">
      <formula1>-9.99999999999999E+23</formula1>
      <formula2>9.99999999999999E+23</formula2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M42"/>
  <sheetViews>
    <sheetView tabSelected="1" workbookViewId="0" topLeftCell="A1">
      <selection activeCell="A1" sqref="A1"/>
    </sheetView>
  </sheetViews>
  <sheetFormatPr defaultColWidth="9.140625" defaultRowHeight="11.25"/>
  <cols>
    <col min="1" max="3" width="9.140625" style="315" hidden="1" customWidth="1"/>
    <col min="4" max="4" width="6.28125" style="315" hidden="1" customWidth="1"/>
    <col min="5" max="5" width="6.00390625" style="347" customWidth="1"/>
    <col min="6" max="6" width="7.421875" style="347" customWidth="1"/>
    <col min="7" max="7" width="61.28125" style="347" customWidth="1"/>
    <col min="8" max="8" width="41.8515625" style="347" customWidth="1"/>
    <col min="9" max="9" width="3.8515625" style="347" customWidth="1"/>
    <col min="10" max="11" width="20.8515625" style="347" customWidth="1"/>
    <col min="12" max="12" width="40.421875" style="347" customWidth="1"/>
    <col min="13" max="13" width="36.7109375" style="347" customWidth="1"/>
    <col min="14" max="16384" width="9.140625" style="347" customWidth="1"/>
  </cols>
  <sheetData>
    <row r="1" ht="11.25" hidden="1"/>
    <row r="2" ht="11.25" hidden="1"/>
    <row r="3" ht="11.25" hidden="1"/>
    <row r="4" ht="11.25" hidden="1"/>
    <row r="5" spans="6:13" ht="9.75" customHeight="1">
      <c r="F5" s="355"/>
      <c r="G5" s="355"/>
      <c r="H5" s="355"/>
      <c r="I5" s="355"/>
      <c r="J5" s="355"/>
      <c r="K5" s="355"/>
      <c r="L5" s="355"/>
      <c r="M5" s="355"/>
    </row>
    <row r="6" spans="6:13" ht="20.25" customHeight="1">
      <c r="F6" s="356" t="s">
        <v>199</v>
      </c>
      <c r="G6" s="356"/>
      <c r="H6" s="356"/>
      <c r="I6" s="356"/>
      <c r="J6" s="356"/>
      <c r="K6" s="356"/>
      <c r="L6" s="356"/>
      <c r="M6" s="356"/>
    </row>
    <row r="7" spans="6:13" ht="20.25" customHeight="1">
      <c r="F7" s="357">
        <f>IF(org=0,"Не определено",org)</f>
        <v>0</v>
      </c>
      <c r="G7" s="357"/>
      <c r="H7" s="357"/>
      <c r="I7" s="357"/>
      <c r="J7" s="357"/>
      <c r="K7" s="357"/>
      <c r="L7" s="357"/>
      <c r="M7" s="357"/>
    </row>
    <row r="8" ht="5.25" customHeight="1"/>
    <row r="9" ht="5.25" customHeight="1"/>
    <row r="10" ht="5.25" customHeight="1"/>
    <row r="11" spans="6:13" ht="27" customHeight="1">
      <c r="F11" s="358" t="s">
        <v>72</v>
      </c>
      <c r="G11" s="358" t="s">
        <v>73</v>
      </c>
      <c r="H11" s="358" t="s">
        <v>76</v>
      </c>
      <c r="I11" s="358" t="s">
        <v>200</v>
      </c>
      <c r="J11" s="358"/>
      <c r="K11" s="358" t="s">
        <v>201</v>
      </c>
      <c r="L11" s="358" t="s">
        <v>202</v>
      </c>
      <c r="M11" s="358" t="s">
        <v>203</v>
      </c>
    </row>
    <row r="12" spans="6:13" ht="12" customHeight="1">
      <c r="F12" s="359">
        <v>1</v>
      </c>
      <c r="G12" s="359">
        <v>2</v>
      </c>
      <c r="H12" s="359">
        <v>3</v>
      </c>
      <c r="I12" s="360" t="s">
        <v>85</v>
      </c>
      <c r="J12" s="360"/>
      <c r="K12" s="359" t="s">
        <v>86</v>
      </c>
      <c r="L12" s="359" t="s">
        <v>87</v>
      </c>
      <c r="M12" s="359" t="s">
        <v>88</v>
      </c>
    </row>
    <row r="13" spans="1:13" s="362" customFormat="1" ht="15" customHeight="1">
      <c r="A13" s="361"/>
      <c r="B13" s="361"/>
      <c r="C13" s="361"/>
      <c r="D13" s="361"/>
      <c r="F13" s="363">
        <v>1</v>
      </c>
      <c r="G13" s="364" t="s">
        <v>204</v>
      </c>
      <c r="H13" s="365"/>
      <c r="I13" s="365"/>
      <c r="J13" s="365"/>
      <c r="K13" s="365"/>
      <c r="L13" s="365"/>
      <c r="M13" s="366"/>
    </row>
    <row r="14" spans="6:13" ht="15" customHeight="1">
      <c r="F14" s="367">
        <f>F13&amp;".1"</f>
        <v>0</v>
      </c>
      <c r="G14" s="358"/>
      <c r="H14" s="358"/>
      <c r="I14" s="368"/>
      <c r="J14" s="369"/>
      <c r="K14" s="369"/>
      <c r="L14" s="370" t="s">
        <v>205</v>
      </c>
      <c r="M14" s="371"/>
    </row>
    <row r="15" spans="1:13" s="362" customFormat="1" ht="15" customHeight="1">
      <c r="A15" s="361"/>
      <c r="B15" s="361"/>
      <c r="C15" s="361"/>
      <c r="D15" s="361"/>
      <c r="F15" s="363">
        <f>F13+1</f>
        <v>2</v>
      </c>
      <c r="G15" s="372" t="s">
        <v>206</v>
      </c>
      <c r="H15" s="373"/>
      <c r="I15" s="373"/>
      <c r="J15" s="373"/>
      <c r="K15" s="373"/>
      <c r="L15" s="373"/>
      <c r="M15" s="374"/>
    </row>
    <row r="16" spans="3:13" ht="0" customHeight="1" hidden="1">
      <c r="C16" s="315" t="s">
        <v>207</v>
      </c>
      <c r="F16" s="375">
        <f>F15&amp;".0"</f>
        <v>0</v>
      </c>
      <c r="G16" s="376"/>
      <c r="H16" s="376"/>
      <c r="I16" s="376"/>
      <c r="J16" s="376"/>
      <c r="K16" s="376"/>
      <c r="L16" s="376"/>
      <c r="M16" s="377"/>
    </row>
    <row r="17" spans="2:13" s="347" customFormat="1" ht="15" customHeight="1">
      <c r="B17" s="378" t="s">
        <v>85</v>
      </c>
      <c r="C17" s="379" t="s">
        <v>82</v>
      </c>
      <c r="F17" s="380">
        <f>F19&amp;"."&amp;C17</f>
        <v>0</v>
      </c>
      <c r="G17" s="381">
        <f>IF('Перечень тарифов'!E22="","",'Перечень тарифов'!E22)</f>
        <v>0</v>
      </c>
      <c r="H17" s="382">
        <f>IF('Перечень тарифов'!J22="","",'Перечень тарифов'!J22)</f>
        <v>0</v>
      </c>
      <c r="I17" s="226"/>
      <c r="J17" s="383" t="s">
        <v>39</v>
      </c>
      <c r="K17" s="383" t="s">
        <v>41</v>
      </c>
      <c r="L17" s="384" t="s">
        <v>208</v>
      </c>
      <c r="M17" s="371" t="s">
        <v>37</v>
      </c>
    </row>
    <row r="18" spans="2:13" s="347" customFormat="1" ht="15" customHeight="1">
      <c r="B18" s="378"/>
      <c r="C18" s="379"/>
      <c r="F18" s="380"/>
      <c r="G18" s="381"/>
      <c r="H18" s="382"/>
      <c r="I18" s="385"/>
      <c r="J18" s="386" t="s">
        <v>165</v>
      </c>
      <c r="K18" s="387"/>
      <c r="L18" s="388"/>
      <c r="M18" s="389"/>
    </row>
    <row r="19" spans="6:13" ht="0" customHeight="1" hidden="1">
      <c r="F19" s="390">
        <f>F15</f>
        <v>2</v>
      </c>
      <c r="G19" s="376"/>
      <c r="H19" s="376"/>
      <c r="I19" s="376"/>
      <c r="J19" s="376"/>
      <c r="K19" s="376"/>
      <c r="L19" s="376"/>
      <c r="M19" s="377"/>
    </row>
    <row r="20" spans="1:13" s="362" customFormat="1" ht="15" customHeight="1">
      <c r="A20" s="361"/>
      <c r="B20" s="361"/>
      <c r="C20" s="361"/>
      <c r="D20" s="361"/>
      <c r="F20" s="363">
        <f>F15+1</f>
        <v>3</v>
      </c>
      <c r="G20" s="364" t="s">
        <v>209</v>
      </c>
      <c r="H20" s="365"/>
      <c r="I20" s="365"/>
      <c r="J20" s="365"/>
      <c r="K20" s="365"/>
      <c r="L20" s="365"/>
      <c r="M20" s="366"/>
    </row>
    <row r="21" spans="2:13" ht="31.5" customHeight="1">
      <c r="B21" s="379"/>
      <c r="F21" s="380">
        <f>F20&amp;".1"</f>
        <v>0</v>
      </c>
      <c r="G21" s="391"/>
      <c r="H21" s="392"/>
      <c r="I21" s="393"/>
      <c r="J21" s="383" t="s">
        <v>39</v>
      </c>
      <c r="K21" s="383" t="s">
        <v>41</v>
      </c>
      <c r="L21" s="370" t="s">
        <v>205</v>
      </c>
      <c r="M21" s="371" t="s">
        <v>37</v>
      </c>
    </row>
    <row r="22" spans="2:13" ht="15" customHeight="1">
      <c r="B22" s="379"/>
      <c r="F22" s="380"/>
      <c r="G22" s="394"/>
      <c r="H22" s="395"/>
      <c r="I22" s="385"/>
      <c r="J22" s="386" t="s">
        <v>165</v>
      </c>
      <c r="K22" s="387"/>
      <c r="L22" s="388"/>
      <c r="M22" s="389"/>
    </row>
    <row r="23" spans="1:13" s="362" customFormat="1" ht="15" customHeight="1">
      <c r="A23" s="361"/>
      <c r="B23" s="361"/>
      <c r="C23" s="361"/>
      <c r="D23" s="361"/>
      <c r="F23" s="363">
        <f>F20+1</f>
        <v>4</v>
      </c>
      <c r="G23" s="364" t="s">
        <v>210</v>
      </c>
      <c r="H23" s="365"/>
      <c r="I23" s="365"/>
      <c r="J23" s="365"/>
      <c r="K23" s="365"/>
      <c r="L23" s="365"/>
      <c r="M23" s="366"/>
    </row>
    <row r="24" spans="3:13" ht="0" customHeight="1" hidden="1">
      <c r="C24" s="315" t="s">
        <v>207</v>
      </c>
      <c r="F24" s="375">
        <f>F23&amp;".0"</f>
        <v>0</v>
      </c>
      <c r="G24" s="376"/>
      <c r="H24" s="376"/>
      <c r="I24" s="376"/>
      <c r="J24" s="376"/>
      <c r="K24" s="376"/>
      <c r="L24" s="376"/>
      <c r="M24" s="377"/>
    </row>
    <row r="25" spans="2:13" s="347" customFormat="1" ht="45.75" customHeight="1">
      <c r="B25" s="378" t="s">
        <v>85</v>
      </c>
      <c r="C25" s="379" t="s">
        <v>82</v>
      </c>
      <c r="F25" s="380">
        <f>F27&amp;"."&amp;C25</f>
        <v>0</v>
      </c>
      <c r="G25" s="381">
        <f>IF('Перечень тарифов'!E22="","",'Перечень тарифов'!E22)</f>
        <v>0</v>
      </c>
      <c r="H25" s="382">
        <f>IF('Перечень тарифов'!J22="","",'Перечень тарифов'!J22)</f>
        <v>0</v>
      </c>
      <c r="I25" s="226"/>
      <c r="J25" s="383" t="s">
        <v>39</v>
      </c>
      <c r="K25" s="383" t="s">
        <v>41</v>
      </c>
      <c r="L25" s="396">
        <v>1357099.48</v>
      </c>
      <c r="M25" s="371" t="s">
        <v>211</v>
      </c>
    </row>
    <row r="26" spans="2:13" s="347" customFormat="1" ht="13.5" customHeight="1">
      <c r="B26" s="378"/>
      <c r="C26" s="379"/>
      <c r="F26" s="380"/>
      <c r="G26" s="381"/>
      <c r="H26" s="382"/>
      <c r="I26" s="385"/>
      <c r="J26" s="386" t="s">
        <v>165</v>
      </c>
      <c r="K26" s="387"/>
      <c r="L26" s="388"/>
      <c r="M26" s="389"/>
    </row>
    <row r="27" spans="6:13" ht="0.75" customHeight="1" hidden="1">
      <c r="F27" s="390">
        <f>F23</f>
        <v>4</v>
      </c>
      <c r="G27" s="376"/>
      <c r="H27" s="376"/>
      <c r="I27" s="376"/>
      <c r="J27" s="376"/>
      <c r="K27" s="376"/>
      <c r="L27" s="376"/>
      <c r="M27" s="377"/>
    </row>
    <row r="28" spans="1:13" s="362" customFormat="1" ht="15" customHeight="1">
      <c r="A28" s="361"/>
      <c r="B28" s="361"/>
      <c r="C28" s="361"/>
      <c r="D28" s="361"/>
      <c r="F28" s="363">
        <f>F23+1</f>
        <v>5</v>
      </c>
      <c r="G28" s="364" t="s">
        <v>212</v>
      </c>
      <c r="H28" s="365"/>
      <c r="I28" s="365"/>
      <c r="J28" s="365"/>
      <c r="K28" s="365"/>
      <c r="L28" s="365"/>
      <c r="M28" s="366"/>
    </row>
    <row r="29" spans="3:13" ht="0" customHeight="1" hidden="1">
      <c r="C29" s="315" t="s">
        <v>207</v>
      </c>
      <c r="F29" s="375">
        <f>F28&amp;".0"</f>
        <v>0</v>
      </c>
      <c r="G29" s="376"/>
      <c r="H29" s="376"/>
      <c r="I29" s="376"/>
      <c r="J29" s="376"/>
      <c r="K29" s="376"/>
      <c r="L29" s="376"/>
      <c r="M29" s="377"/>
    </row>
    <row r="30" spans="2:13" s="347" customFormat="1" ht="39" customHeight="1">
      <c r="B30" s="378" t="s">
        <v>85</v>
      </c>
      <c r="C30" s="379" t="s">
        <v>82</v>
      </c>
      <c r="F30" s="380">
        <f>F32&amp;"."&amp;C30</f>
        <v>0</v>
      </c>
      <c r="G30" s="381">
        <f>IF('Перечень тарифов'!E22="","",'Перечень тарифов'!E22)</f>
        <v>0</v>
      </c>
      <c r="H30" s="382">
        <f>IF('Перечень тарифов'!J22="","",'Перечень тарифов'!J22)</f>
        <v>0</v>
      </c>
      <c r="I30" s="226"/>
      <c r="J30" s="383" t="s">
        <v>39</v>
      </c>
      <c r="K30" s="383" t="s">
        <v>41</v>
      </c>
      <c r="L30" s="396">
        <v>64429.42</v>
      </c>
      <c r="M30" s="371" t="s">
        <v>213</v>
      </c>
    </row>
    <row r="31" spans="2:13" s="347" customFormat="1" ht="15" customHeight="1">
      <c r="B31" s="378"/>
      <c r="C31" s="379"/>
      <c r="F31" s="380"/>
      <c r="G31" s="381"/>
      <c r="H31" s="382"/>
      <c r="I31" s="385"/>
      <c r="J31" s="386" t="s">
        <v>165</v>
      </c>
      <c r="K31" s="387"/>
      <c r="L31" s="388"/>
      <c r="M31" s="389"/>
    </row>
    <row r="32" spans="6:13" ht="0" customHeight="1" hidden="1">
      <c r="F32" s="390">
        <f>F28</f>
        <v>5</v>
      </c>
      <c r="G32" s="376"/>
      <c r="H32" s="376"/>
      <c r="I32" s="376"/>
      <c r="J32" s="376"/>
      <c r="K32" s="376"/>
      <c r="L32" s="376"/>
      <c r="M32" s="377"/>
    </row>
    <row r="33" spans="1:13" s="362" customFormat="1" ht="29.25" customHeight="1">
      <c r="A33" s="361"/>
      <c r="B33" s="361"/>
      <c r="C33" s="361"/>
      <c r="D33" s="361"/>
      <c r="F33" s="363">
        <f>F28+1</f>
        <v>6</v>
      </c>
      <c r="G33" s="397" t="s">
        <v>214</v>
      </c>
      <c r="H33" s="397"/>
      <c r="I33" s="397"/>
      <c r="J33" s="397"/>
      <c r="K33" s="397"/>
      <c r="L33" s="397"/>
      <c r="M33" s="397"/>
    </row>
    <row r="34" spans="3:13" ht="0" customHeight="1" hidden="1">
      <c r="C34" s="315" t="s">
        <v>207</v>
      </c>
      <c r="F34" s="375">
        <f>F33&amp;".0"</f>
        <v>0</v>
      </c>
      <c r="G34" s="376"/>
      <c r="H34" s="376"/>
      <c r="I34" s="376"/>
      <c r="J34" s="376"/>
      <c r="K34" s="376"/>
      <c r="L34" s="376"/>
      <c r="M34" s="377"/>
    </row>
    <row r="35" spans="2:13" s="347" customFormat="1" ht="15" customHeight="1">
      <c r="B35" s="378" t="s">
        <v>85</v>
      </c>
      <c r="C35" s="379" t="s">
        <v>82</v>
      </c>
      <c r="F35" s="380">
        <f>F37&amp;"."&amp;C35</f>
        <v>0</v>
      </c>
      <c r="G35" s="381">
        <f>IF('Перечень тарифов'!E22="","",'Перечень тарифов'!E22)</f>
        <v>0</v>
      </c>
      <c r="H35" s="382">
        <f>IF('Перечень тарифов'!J22="","",'Перечень тарифов'!J22)</f>
        <v>0</v>
      </c>
      <c r="I35" s="226"/>
      <c r="J35" s="383" t="s">
        <v>39</v>
      </c>
      <c r="K35" s="383" t="s">
        <v>41</v>
      </c>
      <c r="L35" s="396">
        <v>0</v>
      </c>
      <c r="M35" s="371" t="s">
        <v>37</v>
      </c>
    </row>
    <row r="36" spans="2:13" s="347" customFormat="1" ht="15" customHeight="1">
      <c r="B36" s="378"/>
      <c r="C36" s="379"/>
      <c r="F36" s="380"/>
      <c r="G36" s="381"/>
      <c r="H36" s="382"/>
      <c r="I36" s="385"/>
      <c r="J36" s="386" t="s">
        <v>165</v>
      </c>
      <c r="K36" s="387"/>
      <c r="L36" s="388"/>
      <c r="M36" s="389"/>
    </row>
    <row r="37" spans="6:13" ht="0" customHeight="1" hidden="1">
      <c r="F37" s="390">
        <f>F33</f>
        <v>6</v>
      </c>
      <c r="G37" s="398"/>
      <c r="H37" s="398"/>
      <c r="I37" s="398"/>
      <c r="J37" s="398"/>
      <c r="K37" s="398"/>
      <c r="L37" s="398"/>
      <c r="M37" s="399"/>
    </row>
    <row r="38" spans="1:13" s="362" customFormat="1" ht="24.75" customHeight="1">
      <c r="A38" s="361"/>
      <c r="B38" s="361"/>
      <c r="C38" s="361"/>
      <c r="D38" s="361"/>
      <c r="F38" s="363">
        <f>F33+1</f>
        <v>7</v>
      </c>
      <c r="G38" s="397" t="s">
        <v>215</v>
      </c>
      <c r="H38" s="397"/>
      <c r="I38" s="397"/>
      <c r="J38" s="397"/>
      <c r="K38" s="397"/>
      <c r="L38" s="397"/>
      <c r="M38" s="397"/>
    </row>
    <row r="39" spans="3:13" ht="0" customHeight="1" hidden="1">
      <c r="C39" s="315" t="s">
        <v>207</v>
      </c>
      <c r="F39" s="375">
        <f>F38&amp;".0"</f>
        <v>0</v>
      </c>
      <c r="G39" s="376"/>
      <c r="H39" s="376"/>
      <c r="I39" s="376"/>
      <c r="J39" s="376"/>
      <c r="K39" s="376"/>
      <c r="L39" s="376"/>
      <c r="M39" s="377"/>
    </row>
    <row r="40" spans="2:13" s="347" customFormat="1" ht="15" customHeight="1">
      <c r="B40" s="378" t="s">
        <v>85</v>
      </c>
      <c r="C40" s="379" t="s">
        <v>82</v>
      </c>
      <c r="F40" s="380">
        <f>F42&amp;"."&amp;C40</f>
        <v>0</v>
      </c>
      <c r="G40" s="381">
        <f>IF('Перечень тарифов'!E22="","",'Перечень тарифов'!E22)</f>
        <v>0</v>
      </c>
      <c r="H40" s="382">
        <f>IF('Перечень тарифов'!J22="","",'Перечень тарифов'!J22)</f>
        <v>0</v>
      </c>
      <c r="I40" s="226"/>
      <c r="J40" s="383" t="s">
        <v>39</v>
      </c>
      <c r="K40" s="383" t="s">
        <v>41</v>
      </c>
      <c r="L40" s="396">
        <v>0</v>
      </c>
      <c r="M40" s="371" t="s">
        <v>37</v>
      </c>
    </row>
    <row r="41" spans="2:13" s="347" customFormat="1" ht="15" customHeight="1">
      <c r="B41" s="378"/>
      <c r="C41" s="379"/>
      <c r="F41" s="380"/>
      <c r="G41" s="381"/>
      <c r="H41" s="382"/>
      <c r="I41" s="385"/>
      <c r="J41" s="386" t="s">
        <v>165</v>
      </c>
      <c r="K41" s="387"/>
      <c r="L41" s="388"/>
      <c r="M41" s="389"/>
    </row>
    <row r="42" spans="6:13" ht="0" customHeight="1" hidden="1">
      <c r="F42" s="390">
        <f>F38</f>
        <v>7</v>
      </c>
      <c r="G42" s="398"/>
      <c r="H42" s="398"/>
      <c r="I42" s="398"/>
      <c r="J42" s="398"/>
      <c r="K42" s="398"/>
      <c r="L42" s="398"/>
      <c r="M42" s="399"/>
    </row>
    <row r="43" ht="14.25" customHeight="1"/>
  </sheetData>
  <sheetProtection password="FA9C" sheet="1" formatColumns="0" formatRows="0"/>
  <mergeCells count="33">
    <mergeCell ref="F6:M6"/>
    <mergeCell ref="F7:M7"/>
    <mergeCell ref="I11:J11"/>
    <mergeCell ref="I12:J12"/>
    <mergeCell ref="B17:B18"/>
    <mergeCell ref="C17:C18"/>
    <mergeCell ref="F17:F18"/>
    <mergeCell ref="G17:G18"/>
    <mergeCell ref="H17:H18"/>
    <mergeCell ref="B21:B22"/>
    <mergeCell ref="F21:F22"/>
    <mergeCell ref="B25:B26"/>
    <mergeCell ref="C25:C26"/>
    <mergeCell ref="F25:F26"/>
    <mergeCell ref="G25:G26"/>
    <mergeCell ref="H25:H26"/>
    <mergeCell ref="B30:B31"/>
    <mergeCell ref="C30:C31"/>
    <mergeCell ref="F30:F31"/>
    <mergeCell ref="G30:G31"/>
    <mergeCell ref="H30:H31"/>
    <mergeCell ref="G33:M33"/>
    <mergeCell ref="B35:B36"/>
    <mergeCell ref="C35:C36"/>
    <mergeCell ref="F35:F36"/>
    <mergeCell ref="G35:G36"/>
    <mergeCell ref="H35:H36"/>
    <mergeCell ref="G38:M38"/>
    <mergeCell ref="B40:B41"/>
    <mergeCell ref="C40:C41"/>
    <mergeCell ref="F40:F41"/>
    <mergeCell ref="G40:G41"/>
    <mergeCell ref="H40:H41"/>
  </mergeCells>
  <dataValidations count="5">
    <dataValidation type="textLength" operator="lessThanOrEqual" allowBlank="1" showErrorMessage="1" errorTitle="Ошибка" error="Допускается ввод не более 900 символов!" sqref="M14 M17 M21 M25 M30 M35 M40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17:K17 J21:K21 J25:K25 J30:K30 J35:K35 J40:K40">
      <formula1>0</formula1>
      <formula2>0</formula2>
    </dataValidation>
    <dataValidation type="decimal" allowBlank="1" showErrorMessage="1" errorTitle="Ошибка" error="Допускается ввод только действительных чисел!" sqref="G14:K14 G21:H22 L25 L30 L35 L40">
      <formula1>-9.99999999999999E+23</formula1>
      <formula2>9.99999999999999E+23</formula2>
    </dataValidation>
    <dataValidation type="textLength" operator="lessThanOrEqual" allowBlank="1" showInputMessage="1" showErrorMessage="1" prompt="Введите ссылку на сопроводительные материалы, загруженные с помощью &quot;ЕИАС Мониторинг&quot;." errorTitle="Ошибка" error="Допускается ввод не более 900 символов!" sqref="L14 L21">
      <formula1>900</formula1>
    </dataValidation>
    <dataValidation type="list" allowBlank="1" showErrorMessage="1" errorTitle="Ошибка" error="Выберите значение из списка" sqref="L17">
      <formula1>kind_of_control_method</formula1>
      <formula2>0</formula2>
    </dataValidation>
  </dataValidations>
  <hyperlinks>
    <hyperlink ref="L14" location="Предложение!$L$14" display="https://regportal-tariff.ru/disclo/get_file?p_guid=9c8beabd-6d03-4346-ad5d-4d61b82adceb"/>
    <hyperlink ref="L21" location="Предложение!$L$21" display="https://regportal-tariff.ru/disclo/get_file?p_guid=9c8beabd-6d03-4346-ad5d-4d61b82adceb"/>
  </hyperlink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16"/>
  <sheetViews>
    <sheetView workbookViewId="0" topLeftCell="A1">
      <selection activeCell="A1" sqref="A1"/>
    </sheetView>
  </sheetViews>
  <sheetFormatPr defaultColWidth="9.140625" defaultRowHeight="11.25"/>
  <cols>
    <col min="1" max="1" width="9.140625" style="400" hidden="1" customWidth="1"/>
    <col min="2" max="2" width="9.140625" style="152" hidden="1" customWidth="1"/>
    <col min="3" max="3" width="3.7109375" style="218" customWidth="1"/>
    <col min="4" max="4" width="10.421875" style="153" customWidth="1"/>
    <col min="5" max="5" width="48.421875" style="153" customWidth="1"/>
    <col min="6" max="7" width="42.57421875" style="153" customWidth="1"/>
    <col min="8" max="8" width="28.8515625" style="153" customWidth="1"/>
    <col min="9" max="9" width="44.421875" style="153" customWidth="1"/>
    <col min="10" max="16384" width="10.57421875" style="153" customWidth="1"/>
  </cols>
  <sheetData>
    <row r="1" ht="14.25" hidden="1"/>
    <row r="2" ht="14.25" hidden="1"/>
    <row r="3" ht="14.25" hidden="1"/>
    <row r="4" spans="3:8" ht="14.25">
      <c r="C4" s="220"/>
      <c r="D4" s="221"/>
      <c r="E4" s="221"/>
      <c r="F4" s="221"/>
      <c r="G4" s="401"/>
      <c r="H4" s="401"/>
    </row>
    <row r="5" spans="3:8" ht="19.5" customHeight="1">
      <c r="C5" s="220"/>
      <c r="D5" s="222" t="s">
        <v>216</v>
      </c>
      <c r="E5" s="222"/>
      <c r="F5" s="222"/>
      <c r="G5" s="222"/>
      <c r="H5" s="222"/>
    </row>
    <row r="6" spans="3:8" ht="15.75" customHeight="1">
      <c r="C6" s="220"/>
      <c r="D6" s="107">
        <f>IF(org=0,"Не определено",org)</f>
        <v>0</v>
      </c>
      <c r="E6" s="107"/>
      <c r="F6" s="107"/>
      <c r="G6" s="107"/>
      <c r="H6" s="107"/>
    </row>
    <row r="7" spans="3:8" ht="14.25">
      <c r="C7" s="220"/>
      <c r="D7" s="221"/>
      <c r="E7" s="402"/>
      <c r="F7" s="402"/>
      <c r="G7" s="223"/>
      <c r="H7" s="223"/>
    </row>
    <row r="8" spans="3:8" ht="22.5" customHeight="1">
      <c r="C8" s="220"/>
      <c r="D8" s="232" t="s">
        <v>72</v>
      </c>
      <c r="E8" s="403" t="s">
        <v>217</v>
      </c>
      <c r="F8" s="403" t="s">
        <v>202</v>
      </c>
      <c r="G8" s="403" t="s">
        <v>218</v>
      </c>
      <c r="H8" s="403" t="s">
        <v>203</v>
      </c>
    </row>
    <row r="9" spans="3:8" ht="14.25">
      <c r="C9" s="220"/>
      <c r="D9" s="123" t="s">
        <v>82</v>
      </c>
      <c r="E9" s="123" t="s">
        <v>83</v>
      </c>
      <c r="F9" s="123" t="s">
        <v>84</v>
      </c>
      <c r="G9" s="123" t="s">
        <v>85</v>
      </c>
      <c r="H9" s="123" t="s">
        <v>86</v>
      </c>
    </row>
    <row r="10" spans="1:8" ht="45">
      <c r="A10" s="404"/>
      <c r="C10" s="220"/>
      <c r="D10" s="405" t="s">
        <v>82</v>
      </c>
      <c r="E10" s="406" t="s">
        <v>216</v>
      </c>
      <c r="F10" s="407"/>
      <c r="G10" s="170"/>
      <c r="H10" s="408"/>
    </row>
    <row r="11" spans="1:9" ht="33.75">
      <c r="A11" s="404"/>
      <c r="C11" s="220"/>
      <c r="D11" s="405" t="s">
        <v>219</v>
      </c>
      <c r="E11" s="409" t="s">
        <v>220</v>
      </c>
      <c r="F11" s="410" t="s">
        <v>221</v>
      </c>
      <c r="G11" s="411"/>
      <c r="H11" s="412" t="s">
        <v>37</v>
      </c>
      <c r="I11" s="182"/>
    </row>
    <row r="12" spans="1:9" ht="22.5">
      <c r="A12" s="404"/>
      <c r="C12" s="220"/>
      <c r="D12" s="405" t="s">
        <v>222</v>
      </c>
      <c r="E12" s="409" t="s">
        <v>223</v>
      </c>
      <c r="F12" s="410" t="s">
        <v>221</v>
      </c>
      <c r="G12" s="411"/>
      <c r="H12" s="412" t="s">
        <v>37</v>
      </c>
      <c r="I12" s="182"/>
    </row>
    <row r="13" spans="1:9" ht="22.5">
      <c r="A13" s="404"/>
      <c r="B13" s="152">
        <v>3</v>
      </c>
      <c r="C13" s="220"/>
      <c r="D13" s="405" t="s">
        <v>224</v>
      </c>
      <c r="E13" s="409" t="s">
        <v>225</v>
      </c>
      <c r="F13" s="410" t="s">
        <v>221</v>
      </c>
      <c r="G13" s="411"/>
      <c r="H13" s="412" t="s">
        <v>37</v>
      </c>
      <c r="I13" s="182"/>
    </row>
    <row r="14" spans="1:8" s="166" customFormat="1" ht="15" customHeight="1">
      <c r="A14" s="404"/>
      <c r="B14" s="404"/>
      <c r="C14" s="413"/>
      <c r="D14" s="414"/>
      <c r="E14" s="208" t="s">
        <v>226</v>
      </c>
      <c r="F14" s="415"/>
      <c r="G14" s="415"/>
      <c r="H14" s="416"/>
    </row>
    <row r="15" spans="4:8" ht="3" customHeight="1">
      <c r="D15" s="417"/>
      <c r="E15" s="417"/>
      <c r="F15" s="417"/>
      <c r="G15" s="417"/>
      <c r="H15" s="417"/>
    </row>
    <row r="16" spans="4:8" ht="21" customHeight="1">
      <c r="D16" s="418"/>
      <c r="E16" s="419"/>
      <c r="F16" s="419"/>
      <c r="G16" s="419"/>
      <c r="H16" s="419"/>
    </row>
  </sheetData>
  <sheetProtection password="FA9C" sheet="1" formatColumns="0" formatRows="0"/>
  <mergeCells count="3">
    <mergeCell ref="D5:H5"/>
    <mergeCell ref="D6:H6"/>
    <mergeCell ref="E16:H16"/>
  </mergeCells>
  <dataValidations count="2">
    <dataValidation type="textLength" operator="lessThanOrEqual" allowBlank="1" showErrorMessage="1" errorTitle="Ошибка" error="Допускается ввод не более 900 символов!" sqref="F11:F13 H11:H13">
      <formula1>900</formula1>
    </dataValidation>
    <dataValidation type="textLength" operator="lessThanOrEqual" allowBlank="1" showInputMessage="1" showErrorMessage="1" prompt="Введите ссылку на сопроводительные материалы, загруженные с помощью &quot;ЕИАС Мониторинг&quot;." errorTitle="Ошибка" error="Допускается ввод не более 900 символов!" sqref="G11:G13">
      <formula1>900</formula1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"/>
    </sheetView>
  </sheetViews>
  <sheetFormatPr defaultColWidth="9.140625" defaultRowHeight="11.25"/>
  <cols>
    <col min="1" max="2" width="2.421875" style="420" customWidth="1"/>
    <col min="3" max="3" width="9.00390625" style="420" customWidth="1"/>
    <col min="4" max="4" width="42.57421875" style="420" customWidth="1"/>
    <col min="5" max="5" width="40.421875" style="420" customWidth="1"/>
    <col min="6" max="7" width="16.00390625" style="420" customWidth="1"/>
    <col min="8" max="9" width="18.140625" style="420" customWidth="1"/>
    <col min="10" max="10" width="10.57421875" style="420" customWidth="1"/>
    <col min="11" max="14" width="12.28125" style="420" customWidth="1"/>
    <col min="15" max="16384" width="9.00390625" style="420" customWidth="1"/>
  </cols>
  <sheetData>
    <row r="1" ht="15" customHeight="1" hidden="1">
      <c r="H1" s="421"/>
    </row>
    <row r="2" ht="15" customHeight="1" hidden="1">
      <c r="H2" s="421"/>
    </row>
    <row r="3" ht="15" customHeight="1" hidden="1">
      <c r="H3" s="421"/>
    </row>
    <row r="4" ht="15" customHeight="1" hidden="1">
      <c r="H4" s="421"/>
    </row>
    <row r="5" ht="15" customHeight="1">
      <c r="H5" s="421"/>
    </row>
    <row r="6" spans="1:5" ht="15" customHeight="1">
      <c r="A6" s="422"/>
      <c r="D6" s="423" t="s">
        <v>32</v>
      </c>
      <c r="E6" s="424">
        <f>IF(region_name="","",region_name)</f>
        <v>0</v>
      </c>
    </row>
    <row r="7" spans="4:5" ht="15" customHeight="1">
      <c r="D7" s="423" t="s">
        <v>34</v>
      </c>
      <c r="E7" s="424">
        <f>IF(strPublication="","",strPublication)</f>
        <v>0</v>
      </c>
    </row>
    <row r="8" spans="4:5" ht="24.75" customHeight="1">
      <c r="D8" s="423" t="s">
        <v>36</v>
      </c>
      <c r="E8" s="424">
        <f>IF(flag_publication="","",flag_publication)</f>
        <v>0</v>
      </c>
    </row>
    <row r="9" spans="4:5" ht="15" customHeight="1">
      <c r="D9" s="423" t="s">
        <v>38</v>
      </c>
      <c r="E9" s="424">
        <f>IF(periodStart="","",periodStart)</f>
        <v>0</v>
      </c>
    </row>
    <row r="10" spans="4:5" ht="15" customHeight="1">
      <c r="D10" s="423" t="s">
        <v>40</v>
      </c>
      <c r="E10" s="424">
        <f>IF(periodEnd="","",periodEnd)</f>
        <v>0</v>
      </c>
    </row>
    <row r="11" spans="4:5" ht="15" customHeight="1">
      <c r="D11" s="423" t="s">
        <v>42</v>
      </c>
      <c r="E11" s="424">
        <f>IF(dateZayavl="","",dateZayavl)</f>
        <v>0</v>
      </c>
    </row>
    <row r="12" spans="4:5" ht="15" customHeight="1">
      <c r="D12" s="423" t="s">
        <v>44</v>
      </c>
      <c r="E12" s="424">
        <f>IF(numberZayavl="","",numberZayavl)</f>
        <v>0</v>
      </c>
    </row>
    <row r="13" spans="4:5" ht="15" customHeight="1">
      <c r="D13" s="423" t="s">
        <v>46</v>
      </c>
      <c r="E13" s="424">
        <f>IF(dataType="","",dataType)</f>
        <v>0</v>
      </c>
    </row>
    <row r="14" spans="4:5" ht="24.75" customHeight="1" hidden="1">
      <c r="D14" s="423" t="s">
        <v>48</v>
      </c>
      <c r="E14" s="424"/>
    </row>
    <row r="15" spans="4:5" ht="24.75" customHeight="1">
      <c r="D15" s="423" t="s">
        <v>49</v>
      </c>
      <c r="E15" s="424">
        <f>IF(fil_flag="","",fil_flag)</f>
        <v>0</v>
      </c>
    </row>
    <row r="16" spans="4:5" ht="15" customHeight="1">
      <c r="D16" s="423" t="s">
        <v>50</v>
      </c>
      <c r="E16" s="424">
        <f>IF(org="","",org)</f>
        <v>0</v>
      </c>
    </row>
    <row r="17" spans="4:5" ht="15" customHeight="1">
      <c r="D17" s="423" t="s">
        <v>52</v>
      </c>
      <c r="E17" s="424">
        <f>IF(fil="","",fil)</f>
      </c>
    </row>
    <row r="18" spans="4:5" ht="15" customHeight="1">
      <c r="D18" s="423" t="s">
        <v>53</v>
      </c>
      <c r="E18" s="424">
        <f>IF(inn="","",inn)</f>
        <v>0</v>
      </c>
    </row>
    <row r="19" spans="4:5" ht="15" customHeight="1">
      <c r="D19" s="423" t="s">
        <v>55</v>
      </c>
      <c r="E19" s="424">
        <f>IF(kpp="","",kpp)</f>
        <v>0</v>
      </c>
    </row>
    <row r="20" spans="4:5" ht="15" customHeight="1">
      <c r="D20" s="423" t="s">
        <v>57</v>
      </c>
      <c r="E20" s="424">
        <f>IF(vdet="","",vdet)</f>
      </c>
    </row>
    <row r="21" spans="4:5" ht="15" customHeight="1">
      <c r="D21" s="423" t="s">
        <v>58</v>
      </c>
      <c r="E21" s="424">
        <f>IF(nalog="","",nalog)</f>
        <v>0</v>
      </c>
    </row>
    <row r="22" spans="4:5" ht="24.75" customHeight="1">
      <c r="D22" s="423" t="s">
        <v>60</v>
      </c>
      <c r="E22" s="424">
        <f>IF(InvestProg="","",InvestProg)</f>
        <v>0</v>
      </c>
    </row>
    <row r="23" spans="4:5" ht="15" customHeight="1">
      <c r="D23" s="423" t="s">
        <v>227</v>
      </c>
      <c r="E23" s="424">
        <f>IF(Титульный!F36="","",Титульный!F36)</f>
        <v>0</v>
      </c>
    </row>
    <row r="24" spans="4:5" ht="15" customHeight="1">
      <c r="D24" s="423" t="s">
        <v>228</v>
      </c>
      <c r="E24" s="424">
        <f>IF(Титульный!F40="","",Титульный!F40)</f>
        <v>0</v>
      </c>
    </row>
  </sheetData>
  <sheetProtection password="FA9C" sheet="1" formatColumns="0" formatRows="0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3:W80"/>
  <sheetViews>
    <sheetView workbookViewId="0" topLeftCell="A1">
      <selection activeCell="A1" sqref="A1"/>
    </sheetView>
  </sheetViews>
  <sheetFormatPr defaultColWidth="9.140625" defaultRowHeight="11.25"/>
  <cols>
    <col min="1" max="1" width="3.421875" style="420" customWidth="1"/>
    <col min="2" max="2" width="7.28125" style="420" customWidth="1"/>
    <col min="3" max="3" width="11.7109375" style="420" customWidth="1"/>
    <col min="4" max="4" width="53.7109375" style="420" customWidth="1"/>
    <col min="5" max="5" width="18.00390625" style="420" customWidth="1"/>
    <col min="6" max="6" width="44.140625" style="420" customWidth="1"/>
    <col min="7" max="8" width="14.28125" style="420" customWidth="1"/>
    <col min="9" max="9" width="13.57421875" style="420" customWidth="1"/>
    <col min="10" max="10" width="16.421875" style="420" customWidth="1"/>
    <col min="11" max="11" width="9.00390625" style="420" customWidth="1"/>
    <col min="12" max="12" width="9.28125" style="420" customWidth="1"/>
    <col min="13" max="13" width="9.00390625" style="420" customWidth="1"/>
    <col min="14" max="14" width="16.140625" style="420" customWidth="1"/>
    <col min="15" max="16384" width="9.00390625" style="420" customWidth="1"/>
  </cols>
  <sheetData>
    <row r="1" ht="15" customHeight="1"/>
    <row r="2" ht="15" customHeight="1"/>
    <row r="3" ht="15" customHeight="1">
      <c r="F3" s="425" t="s">
        <v>229</v>
      </c>
    </row>
    <row r="4" ht="15" customHeight="1">
      <c r="F4" s="421" t="s">
        <v>230</v>
      </c>
    </row>
    <row r="5" spans="6:9" ht="15" customHeight="1">
      <c r="F5" s="421" t="s">
        <v>231</v>
      </c>
      <c r="I5" s="426"/>
    </row>
    <row r="6" ht="15" customHeight="1">
      <c r="F6" s="421"/>
    </row>
    <row r="7" spans="3:12" ht="27.75" customHeight="1">
      <c r="C7" s="427" t="s">
        <v>232</v>
      </c>
      <c r="D7" s="427"/>
      <c r="E7" s="427"/>
      <c r="F7" s="427"/>
      <c r="G7" s="428"/>
      <c r="H7" s="428"/>
      <c r="I7" s="428"/>
      <c r="J7" s="428"/>
      <c r="K7" s="428"/>
      <c r="L7" s="428"/>
    </row>
    <row r="8" spans="3:12" ht="15" customHeight="1">
      <c r="C8" s="427"/>
      <c r="D8" s="427"/>
      <c r="E8" s="427"/>
      <c r="F8" s="427"/>
      <c r="G8" s="428"/>
      <c r="H8" s="428"/>
      <c r="I8" s="428"/>
      <c r="J8" s="428"/>
      <c r="K8" s="428"/>
      <c r="L8" s="428"/>
    </row>
    <row r="9" spans="2:17" ht="15" customHeight="1">
      <c r="B9" s="429"/>
      <c r="C9" s="430"/>
      <c r="D9" s="430"/>
      <c r="E9" s="430"/>
      <c r="F9" s="430"/>
      <c r="G9" s="431"/>
      <c r="H9" s="431"/>
      <c r="I9" s="431"/>
      <c r="J9" s="431"/>
      <c r="K9" s="431"/>
      <c r="L9" s="431"/>
      <c r="M9" s="432"/>
      <c r="N9" s="432"/>
      <c r="O9" s="432"/>
      <c r="P9" s="432"/>
      <c r="Q9" s="432"/>
    </row>
    <row r="10" spans="2:17" ht="15" customHeight="1">
      <c r="B10" s="429"/>
      <c r="C10" s="433" t="s">
        <v>220</v>
      </c>
      <c r="D10" s="433"/>
      <c r="E10" s="433"/>
      <c r="F10" s="434" t="e">
        <f ca="1" t="shared" si="0" ref="F10:F12">INDIRECT("Закупки!F"&amp;ROW()+1)&amp;" "&amp;INDIRECT("Закупки!G"&amp;ROW()+1)</f>
        <v>#REF!</v>
      </c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</row>
    <row r="11" spans="2:17" ht="15" customHeight="1">
      <c r="B11" s="429"/>
      <c r="C11" s="433" t="s">
        <v>233</v>
      </c>
      <c r="D11" s="433"/>
      <c r="E11" s="433"/>
      <c r="F11" s="434" t="e">
        <f ca="1" t="shared" si="0"/>
        <v>#REF!</v>
      </c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</row>
    <row r="12" spans="2:17" ht="15" customHeight="1">
      <c r="B12" s="429"/>
      <c r="C12" s="433" t="s">
        <v>234</v>
      </c>
      <c r="D12" s="433"/>
      <c r="E12" s="433"/>
      <c r="F12" s="434" t="e">
        <f ca="1" t="shared" si="0"/>
        <v>#REF!</v>
      </c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</row>
    <row r="13" spans="7:17" s="1" customFormat="1" ht="15" customHeight="1"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</row>
    <row r="14" spans="3:6" ht="8.25" customHeight="1">
      <c r="C14" s="435"/>
      <c r="D14" s="435"/>
      <c r="E14" s="435"/>
      <c r="F14" s="435"/>
    </row>
    <row r="15" ht="15" customHeight="1"/>
    <row r="16" ht="15" customHeight="1"/>
    <row r="17" spans="3:14" ht="16.5" customHeight="1">
      <c r="C17" s="420" t="s">
        <v>235</v>
      </c>
      <c r="F17" s="436"/>
      <c r="N17" s="436"/>
    </row>
    <row r="18" spans="3:14" ht="5.25" customHeight="1"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7"/>
    </row>
    <row r="19" spans="2:23" s="438" customFormat="1" ht="15" customHeight="1">
      <c r="B19" s="439"/>
      <c r="C19" s="440"/>
      <c r="D19" s="440"/>
      <c r="E19" s="440"/>
      <c r="F19" s="440"/>
      <c r="G19" s="441"/>
      <c r="H19" s="441"/>
      <c r="I19" s="441"/>
      <c r="J19" s="441"/>
      <c r="K19" s="441"/>
      <c r="L19" s="441"/>
      <c r="M19" s="441"/>
      <c r="N19" s="441"/>
      <c r="O19" s="442"/>
      <c r="P19" s="443"/>
      <c r="Q19" s="443"/>
      <c r="R19" s="443"/>
      <c r="S19" s="443"/>
      <c r="T19" s="198"/>
      <c r="U19" s="198"/>
      <c r="V19" s="198"/>
      <c r="W19" s="198"/>
    </row>
    <row r="20" spans="2:17" ht="30" customHeight="1">
      <c r="B20" s="439"/>
      <c r="C20" s="444">
        <f>IF('Перечень тарифов'!E22="","",""&amp;'Перечень тарифов'!E22&amp;"")&amp;IF('Перечень тарифов'!J22="","",", "&amp;'Перечень тарифов'!J22&amp;"")&amp;IF('Т-пит'!O18="","",", "&amp;'Т-пит'!O18&amp;"")&amp;IF('Т-пит'!M22="","",", "&amp;'Т-пит'!M22&amp;"")&amp;IF('Т-пит'!O21="","",", "&amp;'Т-пит'!O21&amp;"")</f>
        <v>0</v>
      </c>
      <c r="D20" s="444"/>
      <c r="E20" s="444"/>
      <c r="F20" s="444"/>
      <c r="G20" s="445"/>
      <c r="H20" s="445"/>
      <c r="I20" s="445"/>
      <c r="J20" s="445"/>
      <c r="K20" s="445"/>
      <c r="L20" s="445"/>
      <c r="M20" s="445"/>
      <c r="N20" s="445"/>
      <c r="O20" s="432"/>
      <c r="P20" s="432"/>
      <c r="Q20" s="432"/>
    </row>
    <row r="21" spans="2:17" ht="24" customHeight="1">
      <c r="B21" s="439"/>
      <c r="C21" s="433" t="s">
        <v>206</v>
      </c>
      <c r="D21" s="433"/>
      <c r="E21" s="433"/>
      <c r="F21" s="434">
        <f>IF(Предложение!J17="","","C "&amp;Предложение!J17&amp;"")&amp;IF(Предложение!K17="",""," по "&amp;Предложение!K17&amp;"")&amp;": "&amp;IF(Предложение!L17="","",""&amp;Предложение!L17&amp;"")</f>
        <v>0</v>
      </c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2"/>
    </row>
    <row r="22" spans="2:17" ht="15" customHeight="1">
      <c r="B22" s="439"/>
      <c r="C22" s="433" t="s">
        <v>236</v>
      </c>
      <c r="D22" s="433"/>
      <c r="E22" s="433"/>
      <c r="F22" s="434">
        <f>IF('Т-пит'!O22="","","Одноставочный тариф - "&amp;'Т-пит'!O22&amp;" руб/куб.м")</f>
        <v>0</v>
      </c>
      <c r="G22" s="432"/>
      <c r="H22" s="432"/>
      <c r="I22" s="432"/>
      <c r="J22" s="432"/>
      <c r="K22" s="432"/>
      <c r="L22" s="432"/>
      <c r="M22" s="432"/>
      <c r="N22" s="432"/>
      <c r="O22" s="432"/>
      <c r="P22" s="432"/>
      <c r="Q22" s="432"/>
    </row>
    <row r="23" spans="2:17" ht="15" customHeight="1">
      <c r="B23" s="439"/>
      <c r="C23" s="433" t="s">
        <v>237</v>
      </c>
      <c r="D23" s="433"/>
      <c r="E23" s="433"/>
      <c r="F23" s="434">
        <f>IF('Т-пит'!R22="","","C "&amp;'Т-пит'!R22&amp;"")&amp;IF('Т-пит'!T22="",""," по "&amp;'Т-пит'!T22&amp;"")</f>
        <v>0</v>
      </c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</row>
    <row r="24" spans="2:17" ht="12" customHeight="1">
      <c r="B24" s="439"/>
      <c r="C24" s="433" t="s">
        <v>238</v>
      </c>
      <c r="D24" s="433"/>
      <c r="E24" s="433"/>
      <c r="F24" s="434">
        <f>IF(Предложение!J21="","","C "&amp;Предложение!J21&amp;"")&amp;IF(Предложение!K21="",""," по "&amp;Предложение!K21&amp;"")&amp;": "&amp;IF(Предложение!L21="","",""&amp;Предложение!L21&amp;"")</f>
        <v>0</v>
      </c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</row>
    <row r="25" spans="2:17" ht="15" customHeight="1">
      <c r="B25" s="439"/>
      <c r="C25" s="433" t="s">
        <v>239</v>
      </c>
      <c r="D25" s="433"/>
      <c r="E25" s="433"/>
      <c r="F25" s="434">
        <f>IF(Предложение!J25="","","C "&amp;Предложение!J25&amp;"")&amp;IF(Предложение!K25="",""," по "&amp;Предложение!K25&amp;"")&amp;": "&amp;IF(Предложение!L25="","",""&amp;Предложение!L25&amp;" тыс. руб.")</f>
        <v>0</v>
      </c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</row>
    <row r="26" spans="2:17" ht="15" customHeight="1">
      <c r="B26" s="439"/>
      <c r="C26" s="433" t="s">
        <v>240</v>
      </c>
      <c r="D26" s="433"/>
      <c r="E26" s="433"/>
      <c r="F26" s="434">
        <f>IF(Предложение!J30="","","C "&amp;Предложение!J30&amp;"")&amp;IF(Предложение!K30="",""," по "&amp;Предложение!K30&amp;"")&amp;": "&amp;IF(Предложение!L30="","",""&amp;Предложение!L30&amp;" тыс. куб.м.")</f>
        <v>0</v>
      </c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</row>
    <row r="27" spans="2:17" ht="52.5" customHeight="1">
      <c r="B27" s="439"/>
      <c r="C27" s="446" t="s">
        <v>241</v>
      </c>
      <c r="D27" s="446"/>
      <c r="E27" s="446"/>
      <c r="F27" s="434">
        <f>IF(Предложение!J35="","","C "&amp;Предложение!J35&amp;"")&amp;IF(Предложение!K35="",""," по "&amp;Предложение!K35&amp;"")&amp;": "&amp;IF(Предложение!L35="","",""&amp;Предложение!L35&amp;" тыс. руб.")</f>
        <v>0</v>
      </c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</row>
    <row r="28" spans="2:17" ht="49.5" customHeight="1">
      <c r="B28" s="439"/>
      <c r="C28" s="446" t="s">
        <v>242</v>
      </c>
      <c r="D28" s="446"/>
      <c r="E28" s="446"/>
      <c r="F28" s="434">
        <f>IF(Предложение!J40="","","C "&amp;Предложение!J40&amp;"")&amp;IF(Предложение!K40="",""," по "&amp;Предложение!K40&amp;"")&amp;": "&amp;IF(Предложение!L40="","",""&amp;Предложение!L40&amp;" тыс. руб.")</f>
        <v>0</v>
      </c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</row>
    <row r="29" spans="2:23" ht="15" customHeight="1">
      <c r="B29" s="439"/>
      <c r="O29" s="447"/>
      <c r="P29" s="448"/>
      <c r="Q29" s="448"/>
      <c r="R29" s="448"/>
      <c r="S29" s="448"/>
      <c r="T29" s="432"/>
      <c r="U29" s="432"/>
      <c r="V29" s="432"/>
      <c r="W29" s="432"/>
    </row>
    <row r="30" spans="2:23" s="438" customFormat="1" ht="15" customHeight="1">
      <c r="B30" s="439"/>
      <c r="C30" s="440"/>
      <c r="D30" s="440"/>
      <c r="E30" s="440"/>
      <c r="F30" s="440"/>
      <c r="G30" s="441"/>
      <c r="H30" s="441"/>
      <c r="I30" s="441"/>
      <c r="J30" s="441"/>
      <c r="K30" s="441"/>
      <c r="L30" s="441"/>
      <c r="M30" s="441"/>
      <c r="N30" s="441"/>
      <c r="O30" s="442"/>
      <c r="P30" s="443"/>
      <c r="Q30" s="443"/>
      <c r="R30" s="443"/>
      <c r="S30" s="443"/>
      <c r="T30" s="198"/>
      <c r="U30" s="198"/>
      <c r="V30" s="198"/>
      <c r="W30" s="198"/>
    </row>
    <row r="31" spans="2:17" ht="30" customHeight="1">
      <c r="B31" s="439"/>
      <c r="C31" s="444">
        <f>IF('Перечень тарифов'!E22="","",""&amp;'Перечень тарифов'!E22&amp;"")&amp;IF('Перечень тарифов'!J22="","",", "&amp;'Перечень тарифов'!J22&amp;"")&amp;IF('Т-пит'!O27="","",", "&amp;'Т-пит'!O27&amp;"")&amp;IF('Т-пит'!M31="","",", "&amp;'Т-пит'!M31&amp;"")&amp;IF('Т-пит'!O30="","",", "&amp;'Т-пит'!O30&amp;"")</f>
        <v>0</v>
      </c>
      <c r="D31" s="444"/>
      <c r="E31" s="444"/>
      <c r="F31" s="444"/>
      <c r="G31" s="445"/>
      <c r="H31" s="445"/>
      <c r="I31" s="445"/>
      <c r="J31" s="445"/>
      <c r="K31" s="445"/>
      <c r="L31" s="445"/>
      <c r="M31" s="445"/>
      <c r="N31" s="445"/>
      <c r="O31" s="432"/>
      <c r="P31" s="432"/>
      <c r="Q31" s="432"/>
    </row>
    <row r="32" spans="2:17" ht="24" customHeight="1">
      <c r="B32" s="439"/>
      <c r="C32" s="433" t="s">
        <v>206</v>
      </c>
      <c r="D32" s="433"/>
      <c r="E32" s="433"/>
      <c r="F32" s="434">
        <f>IF(Предложение!J17="","","C "&amp;Предложение!J17&amp;"")&amp;IF(Предложение!K17="",""," по "&amp;Предложение!K17&amp;"")&amp;": "&amp;IF(Предложение!L17="","",""&amp;Предложение!L17&amp;"")</f>
        <v>0</v>
      </c>
      <c r="G32" s="432"/>
      <c r="H32" s="432"/>
      <c r="I32" s="432"/>
      <c r="J32" s="432"/>
      <c r="K32" s="432"/>
      <c r="L32" s="432"/>
      <c r="M32" s="432"/>
      <c r="N32" s="432"/>
      <c r="O32" s="432"/>
      <c r="P32" s="432"/>
      <c r="Q32" s="432"/>
    </row>
    <row r="33" spans="2:17" ht="15" customHeight="1">
      <c r="B33" s="439"/>
      <c r="C33" s="433" t="s">
        <v>236</v>
      </c>
      <c r="D33" s="433"/>
      <c r="E33" s="433"/>
      <c r="F33" s="434">
        <f>IF('Т-пит'!O31="","","Одноставочный тариф - "&amp;'Т-пит'!O31&amp;" руб/куб.м")</f>
        <v>0</v>
      </c>
      <c r="G33" s="432"/>
      <c r="H33" s="432"/>
      <c r="I33" s="432"/>
      <c r="J33" s="432"/>
      <c r="K33" s="432"/>
      <c r="L33" s="432"/>
      <c r="M33" s="432"/>
      <c r="N33" s="432"/>
      <c r="O33" s="432"/>
      <c r="P33" s="432"/>
      <c r="Q33" s="432"/>
    </row>
    <row r="34" spans="2:17" ht="15" customHeight="1">
      <c r="B34" s="439"/>
      <c r="C34" s="433" t="s">
        <v>237</v>
      </c>
      <c r="D34" s="433"/>
      <c r="E34" s="433"/>
      <c r="F34" s="434">
        <f>IF('Т-пит'!R31="","","C "&amp;'Т-пит'!R31&amp;"")&amp;IF('Т-пит'!T31="",""," по "&amp;'Т-пит'!T31&amp;"")</f>
        <v>0</v>
      </c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</row>
    <row r="35" spans="2:17" ht="12" customHeight="1">
      <c r="B35" s="439"/>
      <c r="C35" s="433" t="s">
        <v>238</v>
      </c>
      <c r="D35" s="433"/>
      <c r="E35" s="433"/>
      <c r="F35" s="434">
        <f>IF(Предложение!J21="","","C "&amp;Предложение!J21&amp;"")&amp;IF(Предложение!K21="",""," по "&amp;Предложение!K21&amp;"")&amp;": "&amp;IF(Предложение!L21="","",""&amp;Предложение!L21&amp;"")</f>
        <v>0</v>
      </c>
      <c r="G35" s="432"/>
      <c r="H35" s="432"/>
      <c r="I35" s="432"/>
      <c r="J35" s="432"/>
      <c r="K35" s="432"/>
      <c r="L35" s="432"/>
      <c r="M35" s="432"/>
      <c r="N35" s="432"/>
      <c r="O35" s="432"/>
      <c r="P35" s="432"/>
      <c r="Q35" s="432"/>
    </row>
    <row r="36" spans="2:17" ht="15" customHeight="1">
      <c r="B36" s="439"/>
      <c r="C36" s="433" t="s">
        <v>239</v>
      </c>
      <c r="D36" s="433"/>
      <c r="E36" s="433"/>
      <c r="F36" s="434">
        <f>IF(Предложение!J25="","","C "&amp;Предложение!J25&amp;"")&amp;IF(Предложение!K25="",""," по "&amp;Предложение!K25&amp;"")&amp;": "&amp;IF(Предложение!L25="","",""&amp;Предложение!L25&amp;" тыс. руб.")</f>
        <v>0</v>
      </c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</row>
    <row r="37" spans="2:17" ht="15" customHeight="1">
      <c r="B37" s="439"/>
      <c r="C37" s="433" t="s">
        <v>240</v>
      </c>
      <c r="D37" s="433"/>
      <c r="E37" s="433"/>
      <c r="F37" s="434">
        <f>IF(Предложение!J30="","","C "&amp;Предложение!J30&amp;"")&amp;IF(Предложение!K30="",""," по "&amp;Предложение!K30&amp;"")&amp;": "&amp;IF(Предложение!L30="","",""&amp;Предложение!L30&amp;" тыс. куб.м.")</f>
        <v>0</v>
      </c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</row>
    <row r="38" spans="2:17" ht="52.5" customHeight="1">
      <c r="B38" s="439"/>
      <c r="C38" s="446" t="s">
        <v>241</v>
      </c>
      <c r="D38" s="446"/>
      <c r="E38" s="446"/>
      <c r="F38" s="434">
        <f>IF(Предложение!J35="","","C "&amp;Предложение!J35&amp;"")&amp;IF(Предложение!K35="",""," по "&amp;Предложение!K35&amp;"")&amp;": "&amp;IF(Предложение!L35="","",""&amp;Предложение!L35&amp;" тыс. руб.")</f>
        <v>0</v>
      </c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</row>
    <row r="39" spans="2:17" ht="49.5" customHeight="1">
      <c r="B39" s="439"/>
      <c r="C39" s="446" t="s">
        <v>242</v>
      </c>
      <c r="D39" s="446"/>
      <c r="E39" s="446"/>
      <c r="F39" s="434">
        <f>IF(Предложение!J40="","","C "&amp;Предложение!J40&amp;"")&amp;IF(Предложение!K40="",""," по "&amp;Предложение!K40&amp;"")&amp;": "&amp;IF(Предложение!L40="","",""&amp;Предложение!L40&amp;" тыс. руб.")</f>
        <v>0</v>
      </c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</row>
    <row r="40" spans="2:23" ht="15" customHeight="1">
      <c r="B40" s="439"/>
      <c r="O40" s="447"/>
      <c r="P40" s="448"/>
      <c r="Q40" s="448"/>
      <c r="R40" s="448"/>
      <c r="S40" s="448"/>
      <c r="T40" s="432"/>
      <c r="U40" s="432"/>
      <c r="V40" s="432"/>
      <c r="W40" s="432"/>
    </row>
    <row r="41" spans="2:23" s="438" customFormat="1" ht="15" customHeight="1">
      <c r="B41" s="439"/>
      <c r="C41" s="440"/>
      <c r="D41" s="440"/>
      <c r="E41" s="440"/>
      <c r="F41" s="440"/>
      <c r="G41" s="441"/>
      <c r="H41" s="441"/>
      <c r="I41" s="441"/>
      <c r="J41" s="441"/>
      <c r="K41" s="441"/>
      <c r="L41" s="441"/>
      <c r="M41" s="441"/>
      <c r="N41" s="441"/>
      <c r="O41" s="442"/>
      <c r="P41" s="443"/>
      <c r="Q41" s="443"/>
      <c r="R41" s="443"/>
      <c r="S41" s="443"/>
      <c r="T41" s="198"/>
      <c r="U41" s="198"/>
      <c r="V41" s="198"/>
      <c r="W41" s="198"/>
    </row>
    <row r="42" spans="2:17" ht="30" customHeight="1">
      <c r="B42" s="439"/>
      <c r="C42" s="444">
        <f>IF('Перечень тарифов'!E22="","",""&amp;'Перечень тарифов'!E22&amp;"")&amp;IF('Перечень тарифов'!J22="","",", "&amp;'Перечень тарифов'!J22&amp;"")&amp;IF('Т-пит'!O36="","",", "&amp;'Т-пит'!O36&amp;"")&amp;IF('Т-пит'!M40="","",", "&amp;'Т-пит'!M40&amp;"")&amp;IF('Т-пит'!O39="","",", "&amp;'Т-пит'!O39&amp;"")</f>
        <v>0</v>
      </c>
      <c r="D42" s="444"/>
      <c r="E42" s="444"/>
      <c r="F42" s="444"/>
      <c r="G42" s="445"/>
      <c r="H42" s="445"/>
      <c r="I42" s="445"/>
      <c r="J42" s="445"/>
      <c r="K42" s="445"/>
      <c r="L42" s="445"/>
      <c r="M42" s="445"/>
      <c r="N42" s="445"/>
      <c r="O42" s="432"/>
      <c r="P42" s="432"/>
      <c r="Q42" s="432"/>
    </row>
    <row r="43" spans="2:17" ht="24" customHeight="1">
      <c r="B43" s="439"/>
      <c r="C43" s="433" t="s">
        <v>206</v>
      </c>
      <c r="D43" s="433"/>
      <c r="E43" s="433"/>
      <c r="F43" s="434">
        <f>IF(Предложение!J17="","","C "&amp;Предложение!J17&amp;"")&amp;IF(Предложение!K17="",""," по "&amp;Предложение!K17&amp;"")&amp;": "&amp;IF(Предложение!L17="","",""&amp;Предложение!L17&amp;"")</f>
        <v>0</v>
      </c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</row>
    <row r="44" spans="2:17" ht="15" customHeight="1">
      <c r="B44" s="439"/>
      <c r="C44" s="433" t="s">
        <v>236</v>
      </c>
      <c r="D44" s="433"/>
      <c r="E44" s="433"/>
      <c r="F44" s="434">
        <f>IF('Т-пит'!O40="","","Одноставочный тариф - "&amp;'Т-пит'!O40&amp;" руб/куб.м")</f>
        <v>0</v>
      </c>
      <c r="G44" s="432"/>
      <c r="H44" s="432"/>
      <c r="I44" s="432"/>
      <c r="J44" s="432"/>
      <c r="K44" s="432"/>
      <c r="L44" s="432"/>
      <c r="M44" s="432"/>
      <c r="N44" s="432"/>
      <c r="O44" s="432"/>
      <c r="P44" s="432"/>
      <c r="Q44" s="432"/>
    </row>
    <row r="45" spans="2:17" ht="15" customHeight="1">
      <c r="B45" s="439"/>
      <c r="C45" s="433" t="s">
        <v>237</v>
      </c>
      <c r="D45" s="433"/>
      <c r="E45" s="433"/>
      <c r="F45" s="434">
        <f>IF('Т-пит'!R40="","","C "&amp;'Т-пит'!R40&amp;"")&amp;IF('Т-пит'!T40="",""," по "&amp;'Т-пит'!T40&amp;"")</f>
        <v>0</v>
      </c>
      <c r="G45" s="432"/>
      <c r="H45" s="432"/>
      <c r="I45" s="432"/>
      <c r="J45" s="432"/>
      <c r="K45" s="432"/>
      <c r="L45" s="432"/>
      <c r="M45" s="432"/>
      <c r="N45" s="432"/>
      <c r="O45" s="432"/>
      <c r="P45" s="432"/>
      <c r="Q45" s="432"/>
    </row>
    <row r="46" spans="2:17" ht="12" customHeight="1">
      <c r="B46" s="439"/>
      <c r="C46" s="433" t="s">
        <v>238</v>
      </c>
      <c r="D46" s="433"/>
      <c r="E46" s="433"/>
      <c r="F46" s="434">
        <f>IF(Предложение!J21="","","C "&amp;Предложение!J21&amp;"")&amp;IF(Предложение!K21="",""," по "&amp;Предложение!K21&amp;"")&amp;": "&amp;IF(Предложение!L21="","",""&amp;Предложение!L21&amp;"")</f>
        <v>0</v>
      </c>
      <c r="G46" s="432"/>
      <c r="H46" s="432"/>
      <c r="I46" s="432"/>
      <c r="J46" s="432"/>
      <c r="K46" s="432"/>
      <c r="L46" s="432"/>
      <c r="M46" s="432"/>
      <c r="N46" s="432"/>
      <c r="O46" s="432"/>
      <c r="P46" s="432"/>
      <c r="Q46" s="432"/>
    </row>
    <row r="47" spans="2:17" ht="15" customHeight="1">
      <c r="B47" s="439"/>
      <c r="C47" s="433" t="s">
        <v>239</v>
      </c>
      <c r="D47" s="433"/>
      <c r="E47" s="433"/>
      <c r="F47" s="434">
        <f>IF(Предложение!J25="","","C "&amp;Предложение!J25&amp;"")&amp;IF(Предложение!K25="",""," по "&amp;Предложение!K25&amp;"")&amp;": "&amp;IF(Предложение!L25="","",""&amp;Предложение!L25&amp;" тыс. руб.")</f>
        <v>0</v>
      </c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</row>
    <row r="48" spans="2:17" ht="15" customHeight="1">
      <c r="B48" s="439"/>
      <c r="C48" s="433" t="s">
        <v>240</v>
      </c>
      <c r="D48" s="433"/>
      <c r="E48" s="433"/>
      <c r="F48" s="434">
        <f>IF(Предложение!J30="","","C "&amp;Предложение!J30&amp;"")&amp;IF(Предложение!K30="",""," по "&amp;Предложение!K30&amp;"")&amp;": "&amp;IF(Предложение!L30="","",""&amp;Предложение!L30&amp;" тыс. куб.м.")</f>
        <v>0</v>
      </c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</row>
    <row r="49" spans="2:17" ht="52.5" customHeight="1">
      <c r="B49" s="439"/>
      <c r="C49" s="446" t="s">
        <v>241</v>
      </c>
      <c r="D49" s="446"/>
      <c r="E49" s="446"/>
      <c r="F49" s="434">
        <f>IF(Предложение!J35="","","C "&amp;Предложение!J35&amp;"")&amp;IF(Предложение!K35="",""," по "&amp;Предложение!K35&amp;"")&amp;": "&amp;IF(Предложение!L35="","",""&amp;Предложение!L35&amp;" тыс. руб.")</f>
        <v>0</v>
      </c>
      <c r="G49" s="432"/>
      <c r="H49" s="432"/>
      <c r="I49" s="432"/>
      <c r="J49" s="432"/>
      <c r="K49" s="432"/>
      <c r="L49" s="432"/>
      <c r="M49" s="432"/>
      <c r="N49" s="432"/>
      <c r="O49" s="432"/>
      <c r="P49" s="432"/>
      <c r="Q49" s="432"/>
    </row>
    <row r="50" spans="2:17" ht="49.5" customHeight="1">
      <c r="B50" s="439"/>
      <c r="C50" s="446" t="s">
        <v>242</v>
      </c>
      <c r="D50" s="446"/>
      <c r="E50" s="446"/>
      <c r="F50" s="434">
        <f>IF(Предложение!J40="","","C "&amp;Предложение!J40&amp;"")&amp;IF(Предложение!K40="",""," по "&amp;Предложение!K40&amp;"")&amp;": "&amp;IF(Предложение!L40="","",""&amp;Предложение!L40&amp;" тыс. руб.")</f>
        <v>0</v>
      </c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</row>
    <row r="51" spans="2:23" ht="15" customHeight="1">
      <c r="B51" s="439"/>
      <c r="O51" s="447"/>
      <c r="P51" s="448"/>
      <c r="Q51" s="448"/>
      <c r="R51" s="448"/>
      <c r="S51" s="448"/>
      <c r="T51" s="432"/>
      <c r="U51" s="432"/>
      <c r="V51" s="432"/>
      <c r="W51" s="432"/>
    </row>
    <row r="52" spans="2:14" ht="5.25" customHeight="1">
      <c r="B52" s="449"/>
      <c r="C52" s="435"/>
      <c r="D52" s="435"/>
      <c r="E52" s="435"/>
      <c r="F52" s="435"/>
      <c r="G52" s="435"/>
      <c r="H52" s="435"/>
      <c r="I52" s="435"/>
      <c r="J52" s="435"/>
      <c r="K52" s="435"/>
      <c r="L52" s="435"/>
      <c r="M52" s="435"/>
      <c r="N52" s="435"/>
    </row>
    <row r="53" ht="15" customHeight="1" hidden="1">
      <c r="F53" s="436"/>
    </row>
    <row r="54" spans="3:6" ht="24" customHeight="1" hidden="1">
      <c r="C54" s="427"/>
      <c r="D54" s="427"/>
      <c r="E54" s="427"/>
      <c r="F54" s="427"/>
    </row>
    <row r="55" spans="3:6" ht="9.75" customHeight="1" hidden="1">
      <c r="C55" s="427"/>
      <c r="D55" s="427"/>
      <c r="E55" s="427"/>
      <c r="F55" s="427"/>
    </row>
    <row r="56" spans="3:6" ht="9.75" customHeight="1" hidden="1">
      <c r="C56" s="435"/>
      <c r="D56" s="435"/>
      <c r="E56" s="435"/>
      <c r="F56" s="435"/>
    </row>
    <row r="57" ht="15" customHeight="1" hidden="1">
      <c r="N57" s="450"/>
    </row>
    <row r="58" spans="3:12" ht="32.25" customHeight="1" hidden="1">
      <c r="C58" s="427"/>
      <c r="D58" s="427"/>
      <c r="E58" s="427"/>
      <c r="F58" s="427"/>
      <c r="G58" s="427"/>
      <c r="H58" s="427"/>
      <c r="I58" s="427"/>
      <c r="J58" s="427"/>
      <c r="K58" s="427"/>
      <c r="L58" s="427"/>
    </row>
    <row r="59" spans="3:12" ht="11.25" customHeight="1" hidden="1">
      <c r="C59" s="427"/>
      <c r="D59" s="427"/>
      <c r="E59" s="427"/>
      <c r="F59" s="427"/>
      <c r="G59" s="427"/>
      <c r="H59" s="427"/>
      <c r="I59" s="427"/>
      <c r="J59" s="427"/>
      <c r="K59" s="427"/>
      <c r="L59" s="427"/>
    </row>
    <row r="60" spans="3:12" ht="9" customHeight="1" hidden="1">
      <c r="C60" s="435"/>
      <c r="D60" s="435"/>
      <c r="E60" s="435"/>
      <c r="F60" s="435"/>
      <c r="G60" s="435"/>
      <c r="H60" s="435"/>
      <c r="I60" s="435"/>
      <c r="J60" s="435"/>
      <c r="K60" s="435"/>
      <c r="L60" s="435"/>
    </row>
    <row r="61" ht="15" customHeight="1" hidden="1">
      <c r="F61" s="436"/>
    </row>
    <row r="62" spans="3:6" ht="15.75" customHeight="1" hidden="1">
      <c r="C62" s="427"/>
      <c r="D62" s="427"/>
      <c r="E62" s="427"/>
      <c r="F62" s="427"/>
    </row>
    <row r="63" spans="4:6" ht="8.25" customHeight="1" hidden="1">
      <c r="D63" s="451"/>
      <c r="E63" s="451"/>
      <c r="F63" s="451"/>
    </row>
    <row r="64" spans="4:6" ht="15" customHeight="1" hidden="1">
      <c r="D64" s="451"/>
      <c r="E64" s="451"/>
      <c r="F64" s="451"/>
    </row>
    <row r="65" ht="15" customHeight="1" hidden="1">
      <c r="I65" s="450"/>
    </row>
    <row r="66" spans="3:8" ht="16.5" customHeight="1" hidden="1">
      <c r="C66" s="427"/>
      <c r="D66" s="427"/>
      <c r="E66" s="427"/>
      <c r="F66" s="427"/>
      <c r="G66" s="427"/>
      <c r="H66" s="427"/>
    </row>
    <row r="67" spans="3:8" ht="7.5" customHeight="1" hidden="1">
      <c r="C67" s="439"/>
      <c r="D67" s="439"/>
      <c r="E67" s="439"/>
      <c r="F67" s="439"/>
      <c r="G67" s="439"/>
      <c r="H67" s="439"/>
    </row>
    <row r="68" spans="10:14" ht="15" customHeight="1" hidden="1">
      <c r="J68" s="452"/>
      <c r="K68" s="452"/>
      <c r="L68" s="452"/>
      <c r="M68" s="452"/>
      <c r="N68" s="452"/>
    </row>
    <row r="69" ht="15" customHeight="1" hidden="1">
      <c r="I69" s="436"/>
    </row>
    <row r="70" spans="3:9" ht="25.5" customHeight="1" hidden="1">
      <c r="C70" s="427"/>
      <c r="D70" s="427"/>
      <c r="E70" s="427"/>
      <c r="F70" s="427"/>
      <c r="G70" s="427"/>
      <c r="H70" s="427"/>
      <c r="I70" s="427"/>
    </row>
    <row r="71" spans="3:9" ht="6" customHeight="1" hidden="1">
      <c r="C71" s="453"/>
      <c r="D71" s="453"/>
      <c r="E71" s="453"/>
      <c r="F71" s="453"/>
      <c r="G71" s="453"/>
      <c r="H71" s="453"/>
      <c r="I71" s="453"/>
    </row>
    <row r="72" ht="15" customHeight="1" hidden="1"/>
    <row r="73" ht="15" customHeight="1" hidden="1">
      <c r="E73" s="450"/>
    </row>
    <row r="74" spans="3:7" ht="15" customHeight="1" hidden="1">
      <c r="C74" s="454"/>
      <c r="D74" s="454"/>
      <c r="E74" s="454"/>
      <c r="F74" s="428"/>
      <c r="G74" s="428"/>
    </row>
    <row r="75" spans="3:7" ht="3.75" customHeight="1" hidden="1">
      <c r="C75" s="455"/>
      <c r="D75" s="455"/>
      <c r="E75" s="455"/>
      <c r="F75" s="428"/>
      <c r="G75" s="428"/>
    </row>
    <row r="76" spans="3:5" ht="11.25" customHeight="1" hidden="1">
      <c r="C76" s="435"/>
      <c r="D76" s="456"/>
      <c r="E76" s="456"/>
    </row>
    <row r="77" spans="3:5" ht="11.25" customHeight="1">
      <c r="C77" s="435"/>
      <c r="D77" s="456"/>
      <c r="E77" s="456"/>
    </row>
    <row r="78" ht="15" customHeight="1">
      <c r="F78" s="450"/>
    </row>
    <row r="79" spans="3:8" ht="15" customHeight="1">
      <c r="C79" s="454"/>
      <c r="D79" s="454"/>
      <c r="E79" s="454"/>
      <c r="F79" s="454"/>
      <c r="G79" s="435"/>
      <c r="H79" s="435"/>
    </row>
    <row r="80" spans="4:8" ht="7.5" customHeight="1">
      <c r="D80" s="451"/>
      <c r="E80" s="451"/>
      <c r="G80" s="435"/>
      <c r="H80" s="435"/>
    </row>
  </sheetData>
  <sheetProtection password="FA9C" sheet="1" formatColumns="0" formatRows="0"/>
  <mergeCells count="46">
    <mergeCell ref="C7:F7"/>
    <mergeCell ref="B9:B12"/>
    <mergeCell ref="C9:F9"/>
    <mergeCell ref="C10:E10"/>
    <mergeCell ref="C11:E11"/>
    <mergeCell ref="C12:E12"/>
    <mergeCell ref="B19:B29"/>
    <mergeCell ref="C19:F19"/>
    <mergeCell ref="C20:F20"/>
    <mergeCell ref="C21:E21"/>
    <mergeCell ref="C22:E22"/>
    <mergeCell ref="C23:E23"/>
    <mergeCell ref="C24:E24"/>
    <mergeCell ref="C25:E25"/>
    <mergeCell ref="C26:E26"/>
    <mergeCell ref="C27:E27"/>
    <mergeCell ref="C28:E28"/>
    <mergeCell ref="B30:B40"/>
    <mergeCell ref="C30:F30"/>
    <mergeCell ref="C31:F31"/>
    <mergeCell ref="C32:E32"/>
    <mergeCell ref="C33:E33"/>
    <mergeCell ref="C34:E34"/>
    <mergeCell ref="C35:E35"/>
    <mergeCell ref="C36:E36"/>
    <mergeCell ref="C37:E37"/>
    <mergeCell ref="C38:E38"/>
    <mergeCell ref="C39:E39"/>
    <mergeCell ref="B41:B51"/>
    <mergeCell ref="C41:F41"/>
    <mergeCell ref="C42:F42"/>
    <mergeCell ref="C43:E43"/>
    <mergeCell ref="C44:E44"/>
    <mergeCell ref="C45:E45"/>
    <mergeCell ref="C46:E46"/>
    <mergeCell ref="C47:E47"/>
    <mergeCell ref="C48:E48"/>
    <mergeCell ref="C49:E49"/>
    <mergeCell ref="C50:E50"/>
    <mergeCell ref="C54:F54"/>
    <mergeCell ref="C58:L58"/>
    <mergeCell ref="C62:F62"/>
    <mergeCell ref="C66:H66"/>
    <mergeCell ref="C70:I70"/>
    <mergeCell ref="C74:E74"/>
    <mergeCell ref="C79:F7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15"/>
  <sheetViews>
    <sheetView workbookViewId="0" topLeftCell="A1">
      <selection activeCell="A1" sqref="A1"/>
    </sheetView>
  </sheetViews>
  <sheetFormatPr defaultColWidth="9.140625" defaultRowHeight="11.25"/>
  <cols>
    <col min="1" max="1" width="9.140625" style="404" hidden="1" customWidth="1"/>
    <col min="2" max="2" width="9.140625" style="457" hidden="1" customWidth="1"/>
    <col min="3" max="3" width="3.7109375" style="458" customWidth="1"/>
    <col min="4" max="4" width="7.00390625" style="166" customWidth="1"/>
    <col min="5" max="5" width="31.7109375" style="166" customWidth="1"/>
    <col min="6" max="6" width="41.00390625" style="166" customWidth="1"/>
    <col min="7" max="7" width="17.8515625" style="166" customWidth="1"/>
    <col min="8" max="8" width="42.28125" style="166" customWidth="1"/>
    <col min="9" max="9" width="3.7109375" style="166" customWidth="1"/>
    <col min="10" max="16384" width="9.140625" style="166" customWidth="1"/>
  </cols>
  <sheetData>
    <row r="1" ht="14.25" hidden="1"/>
    <row r="2" ht="14.25" hidden="1"/>
    <row r="3" ht="14.25" hidden="1"/>
    <row r="4" ht="3" customHeight="1"/>
    <row r="5" spans="1:8" s="153" customFormat="1" ht="14.25" customHeight="1">
      <c r="A5" s="152"/>
      <c r="C5" s="318"/>
      <c r="D5" s="103" t="s">
        <v>243</v>
      </c>
      <c r="E5" s="103"/>
      <c r="F5" s="103"/>
      <c r="G5" s="103"/>
      <c r="H5" s="103"/>
    </row>
    <row r="6" spans="1:8" s="153" customFormat="1" ht="14.25" customHeight="1">
      <c r="A6" s="152"/>
      <c r="C6" s="318"/>
      <c r="D6" s="107">
        <f>IF(org=0,"Не определено",org)</f>
        <v>0</v>
      </c>
      <c r="E6" s="107"/>
      <c r="F6" s="107"/>
      <c r="G6" s="107"/>
      <c r="H6" s="107"/>
    </row>
    <row r="7" spans="4:8" ht="3" customHeight="1">
      <c r="D7" s="459"/>
      <c r="E7" s="459"/>
      <c r="G7" s="459"/>
      <c r="H7" s="459"/>
    </row>
    <row r="8" spans="2:9" s="404" customFormat="1" ht="14.25" hidden="1">
      <c r="B8" s="457"/>
      <c r="C8" s="458"/>
      <c r="D8" s="460"/>
      <c r="E8" s="460"/>
      <c r="G8" s="460"/>
      <c r="H8" s="460"/>
      <c r="I8" s="461"/>
    </row>
    <row r="9" spans="4:8" ht="33" customHeight="1">
      <c r="D9" s="462" t="s">
        <v>72</v>
      </c>
      <c r="E9" s="462" t="s">
        <v>244</v>
      </c>
      <c r="F9" s="462" t="s">
        <v>245</v>
      </c>
      <c r="G9" s="462" t="s">
        <v>246</v>
      </c>
      <c r="H9" s="462" t="s">
        <v>247</v>
      </c>
    </row>
    <row r="10" spans="4:8" ht="14.25">
      <c r="D10" s="123" t="s">
        <v>82</v>
      </c>
      <c r="E10" s="123" t="s">
        <v>83</v>
      </c>
      <c r="F10" s="123" t="s">
        <v>84</v>
      </c>
      <c r="G10" s="123" t="s">
        <v>85</v>
      </c>
      <c r="H10" s="123" t="s">
        <v>86</v>
      </c>
    </row>
    <row r="11" spans="1:8" ht="58.5" customHeight="1">
      <c r="A11" s="463" t="s">
        <v>82</v>
      </c>
      <c r="D11" s="464">
        <f>A11</f>
        <v>0</v>
      </c>
      <c r="E11" s="465" t="s">
        <v>248</v>
      </c>
      <c r="F11" s="465"/>
      <c r="G11" s="465"/>
      <c r="H11" s="465"/>
    </row>
    <row r="12" spans="1:8" ht="22.5">
      <c r="A12" s="463"/>
      <c r="D12" s="466">
        <f>A11&amp;".1"</f>
        <v>0</v>
      </c>
      <c r="E12" s="467" t="s">
        <v>249</v>
      </c>
      <c r="F12" s="468"/>
      <c r="G12" s="337"/>
      <c r="H12" s="469"/>
    </row>
    <row r="13" spans="1:8" ht="34.5" customHeight="1">
      <c r="A13" s="463" t="s">
        <v>83</v>
      </c>
      <c r="C13" s="470"/>
      <c r="D13" s="464">
        <f>A13</f>
        <v>0</v>
      </c>
      <c r="E13" s="465" t="s">
        <v>250</v>
      </c>
      <c r="F13" s="465"/>
      <c r="G13" s="465"/>
      <c r="H13" s="465"/>
    </row>
    <row r="14" spans="1:8" ht="15" customHeight="1">
      <c r="A14" s="463"/>
      <c r="D14" s="466">
        <f>A13&amp;".1"</f>
        <v>0</v>
      </c>
      <c r="E14" s="467" t="s">
        <v>249</v>
      </c>
      <c r="F14" s="468"/>
      <c r="G14" s="337"/>
      <c r="H14" s="469"/>
    </row>
    <row r="15" spans="4:8" s="166" customFormat="1" ht="15" customHeight="1">
      <c r="D15" s="471"/>
      <c r="E15" s="472" t="s">
        <v>196</v>
      </c>
      <c r="F15" s="473"/>
      <c r="G15" s="473"/>
      <c r="H15" s="474"/>
    </row>
    <row r="16" s="166" customFormat="1" ht="3" customHeight="1"/>
  </sheetData>
  <sheetProtection password="FA9C" sheet="1" formatColumns="0" formatRows="0"/>
  <mergeCells count="6">
    <mergeCell ref="D5:H5"/>
    <mergeCell ref="D6:H6"/>
    <mergeCell ref="A11:A12"/>
    <mergeCell ref="E11:H11"/>
    <mergeCell ref="A13:A14"/>
    <mergeCell ref="E13:H13"/>
  </mergeCells>
  <dataValidations count="2">
    <dataValidation type="textLength" operator="lessThanOrEqual" allowBlank="1" showErrorMessage="1" errorTitle="Ошибка" error="Допускается ввод не более 900 символов!" sqref="F12 H12 E13 F14 H1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2 G14">
      <formula1>0</formula1>
      <formula2>0</formula2>
    </dataValidation>
  </dataValidations>
  <printOptions horizontalCentered="1"/>
  <pageMargins left="0.23611111111111113" right="0.23611111111111113" top="0.23611111111111113" bottom="0.23611111111111113" header="0.5118110236220472" footer="0.5118110236220472"/>
  <pageSetup fitToHeight="0" fitToWidth="1" horizontalDpi="300" verticalDpi="300" orientation="landscape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16"/>
  <sheetViews>
    <sheetView workbookViewId="0" topLeftCell="A1">
      <selection activeCell="A1" sqref="A1"/>
    </sheetView>
  </sheetViews>
  <sheetFormatPr defaultColWidth="9.140625" defaultRowHeight="11.25"/>
  <cols>
    <col min="1" max="2" width="9.140625" style="475" hidden="1" customWidth="1"/>
    <col min="3" max="3" width="3.7109375" style="476" customWidth="1"/>
    <col min="4" max="4" width="6.28125" style="475" customWidth="1"/>
    <col min="5" max="5" width="94.8515625" style="475" customWidth="1"/>
    <col min="6" max="16384" width="9.140625" style="475" customWidth="1"/>
  </cols>
  <sheetData>
    <row r="1" ht="14.25" hidden="1"/>
    <row r="2" ht="14.25" hidden="1"/>
    <row r="3" ht="14.25" hidden="1"/>
    <row r="4" ht="14.25" hidden="1"/>
    <row r="5" ht="14.25" hidden="1"/>
    <row r="6" spans="3:5" ht="3" customHeight="1">
      <c r="C6" s="477"/>
      <c r="D6" s="478"/>
      <c r="E6" s="478"/>
    </row>
    <row r="7" spans="3:5" ht="14.25" customHeight="1">
      <c r="C7" s="477"/>
      <c r="D7" s="103" t="s">
        <v>251</v>
      </c>
      <c r="E7" s="103"/>
    </row>
    <row r="8" spans="3:5" ht="24" customHeight="1">
      <c r="C8" s="477"/>
      <c r="D8" s="107">
        <f>IF(org=0,"Не определено",org)</f>
        <v>0</v>
      </c>
      <c r="E8" s="107"/>
    </row>
    <row r="9" spans="3:5" ht="3" customHeight="1">
      <c r="C9" s="477"/>
      <c r="D9" s="478"/>
      <c r="E9" s="478"/>
    </row>
    <row r="10" spans="3:5" ht="15.75" customHeight="1">
      <c r="C10" s="477"/>
      <c r="D10" s="479" t="s">
        <v>72</v>
      </c>
      <c r="E10" s="480" t="s">
        <v>252</v>
      </c>
    </row>
    <row r="11" spans="3:5" ht="15">
      <c r="C11" s="477"/>
      <c r="D11" s="123" t="s">
        <v>82</v>
      </c>
      <c r="E11" s="123" t="s">
        <v>83</v>
      </c>
    </row>
    <row r="12" spans="3:5" ht="11.25" customHeight="1" hidden="1">
      <c r="C12" s="477"/>
      <c r="D12" s="481">
        <v>0</v>
      </c>
      <c r="E12" s="482"/>
    </row>
    <row r="13" spans="3:5" ht="15" customHeight="1">
      <c r="C13" s="483"/>
      <c r="D13" s="484">
        <v>1</v>
      </c>
      <c r="E13" s="485"/>
    </row>
    <row r="14" spans="3:5" ht="12" customHeight="1">
      <c r="C14" s="477"/>
      <c r="D14" s="486"/>
      <c r="E14" s="487" t="s">
        <v>253</v>
      </c>
    </row>
    <row r="16" spans="3:9" ht="22.5" customHeight="1">
      <c r="C16" s="488"/>
      <c r="D16" s="489" t="s">
        <v>254</v>
      </c>
      <c r="E16" s="489"/>
      <c r="F16" s="490"/>
      <c r="G16" s="490"/>
      <c r="H16" s="490"/>
      <c r="I16" s="490"/>
    </row>
  </sheetData>
  <sheetProtection password="FA9C" sheet="1" formatColumns="0" formatRows="0"/>
  <mergeCells count="3">
    <mergeCell ref="D7:E7"/>
    <mergeCell ref="D8:E8"/>
    <mergeCell ref="D16:E16"/>
  </mergeCells>
  <dataValidations count="1">
    <dataValidation type="textLength" operator="lessThanOrEqual" allowBlank="1" showErrorMessage="1" errorTitle="Ошибка" error="Допускается ввод не более 900 символов!" sqref="E12:E13">
      <formula1>900</formula1>
    </dataValidation>
  </dataValidations>
  <printOptions/>
  <pageMargins left="0.75" right="0.75" top="1" bottom="1" header="0.5118110236220472" footer="0.5118110236220472"/>
  <pageSetup fitToHeight="1" fitToWidth="1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C6:E13"/>
  <sheetViews>
    <sheetView workbookViewId="0" topLeftCell="A1">
      <selection activeCell="A1" sqref="A1"/>
    </sheetView>
  </sheetViews>
  <sheetFormatPr defaultColWidth="9.140625" defaultRowHeight="11.25"/>
  <cols>
    <col min="1" max="2" width="9.140625" style="475" hidden="1" customWidth="1"/>
    <col min="3" max="3" width="3.7109375" style="476" customWidth="1"/>
    <col min="4" max="4" width="6.28125" style="475" customWidth="1"/>
    <col min="5" max="5" width="94.8515625" style="475" customWidth="1"/>
    <col min="6" max="16384" width="9.140625" style="475" customWidth="1"/>
  </cols>
  <sheetData>
    <row r="1" ht="14.25" hidden="1"/>
    <row r="2" ht="14.25" hidden="1"/>
    <row r="3" ht="14.25" hidden="1"/>
    <row r="4" ht="14.25" hidden="1"/>
    <row r="5" ht="14.25" hidden="1"/>
    <row r="6" spans="3:5" ht="14.25">
      <c r="C6" s="477"/>
      <c r="D6" s="478"/>
      <c r="E6" s="478"/>
    </row>
    <row r="7" spans="3:5" ht="14.25" customHeight="1">
      <c r="C7" s="477"/>
      <c r="D7" s="103" t="s">
        <v>203</v>
      </c>
      <c r="E7" s="103"/>
    </row>
    <row r="8" spans="3:5" ht="28.5" customHeight="1">
      <c r="C8" s="477"/>
      <c r="D8" s="107">
        <f>IF(org=0,"Не определено",org)</f>
        <v>0</v>
      </c>
      <c r="E8" s="107"/>
    </row>
    <row r="9" spans="3:5" ht="14.25">
      <c r="C9" s="477"/>
      <c r="D9" s="478"/>
      <c r="E9" s="478"/>
    </row>
    <row r="10" spans="3:5" ht="15.75" customHeight="1">
      <c r="C10" s="477"/>
      <c r="D10" s="232" t="s">
        <v>72</v>
      </c>
      <c r="E10" s="403" t="s">
        <v>255</v>
      </c>
    </row>
    <row r="11" spans="3:5" ht="14.25">
      <c r="C11" s="477"/>
      <c r="D11" s="123" t="s">
        <v>82</v>
      </c>
      <c r="E11" s="123" t="s">
        <v>83</v>
      </c>
    </row>
    <row r="12" spans="3:5" ht="15" customHeight="1" hidden="1">
      <c r="C12" s="477"/>
      <c r="D12" s="491">
        <v>0</v>
      </c>
      <c r="E12" s="492"/>
    </row>
    <row r="13" spans="3:5" ht="14.25">
      <c r="C13" s="477"/>
      <c r="D13" s="471"/>
      <c r="E13" s="493" t="s">
        <v>253</v>
      </c>
    </row>
  </sheetData>
  <sheetProtection password="FA9C" sheet="1" formatColumns="0" formatRows="0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">
      <formula1>900</formula1>
    </dataValidation>
  </dataValidations>
  <printOptions/>
  <pageMargins left="0.75" right="0.75" top="1" bottom="1" header="0.5118110236220472" footer="0.5118110236220472"/>
  <pageSetup fitToHeight="1" fitToWidth="1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D4"/>
  <sheetViews>
    <sheetView workbookViewId="0" topLeftCell="A1">
      <selection activeCell="A1" sqref="A1"/>
    </sheetView>
  </sheetViews>
  <sheetFormatPr defaultColWidth="9.140625" defaultRowHeight="11.25"/>
  <cols>
    <col min="1" max="1" width="4.7109375" style="199" customWidth="1"/>
    <col min="2" max="2" width="34.57421875" style="199" customWidth="1"/>
    <col min="3" max="3" width="85.57421875" style="199" customWidth="1"/>
    <col min="4" max="4" width="17.7109375" style="199" customWidth="1"/>
    <col min="5" max="16384" width="9.140625" style="199" customWidth="1"/>
  </cols>
  <sheetData>
    <row r="2" spans="2:4" ht="21.75" customHeight="1">
      <c r="B2" s="494" t="s">
        <v>256</v>
      </c>
      <c r="C2" s="494"/>
      <c r="D2" s="494"/>
    </row>
    <row r="4" spans="2:4" ht="21.75" customHeight="1">
      <c r="B4" s="495" t="s">
        <v>257</v>
      </c>
      <c r="C4" s="495" t="s">
        <v>258</v>
      </c>
      <c r="D4" s="495" t="s">
        <v>28</v>
      </c>
    </row>
    <row r="5" ht="12"/>
  </sheetData>
  <sheetProtection password="FA9C" sheet="1" formatColumns="0" formatRows="0" autoFilter="0"/>
  <autoFilter ref="B4:D4"/>
  <mergeCells count="1">
    <mergeCell ref="B2:D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"/>
    </sheetView>
  </sheetViews>
  <sheetFormatPr defaultColWidth="9.140625" defaultRowHeight="11.25"/>
  <cols>
    <col min="1" max="1" width="30.7109375" style="45" customWidth="1"/>
    <col min="2" max="2" width="80.7109375" style="45" customWidth="1"/>
    <col min="3" max="3" width="30.7109375" style="45" customWidth="1"/>
    <col min="4" max="16384" width="9.140625" style="46" customWidth="1"/>
  </cols>
  <sheetData>
    <row r="1" spans="1:4" ht="24" customHeight="1">
      <c r="A1" s="47" t="s">
        <v>26</v>
      </c>
      <c r="B1" s="47" t="s">
        <v>27</v>
      </c>
      <c r="C1" s="47" t="s">
        <v>28</v>
      </c>
      <c r="D1" s="48"/>
    </row>
    <row r="2" spans="1:3" ht="11.25">
      <c r="A2" s="49">
        <v>43579.4186689815</v>
      </c>
      <c r="B2" s="45" t="s">
        <v>29</v>
      </c>
      <c r="C2" s="45" t="s">
        <v>30</v>
      </c>
    </row>
    <row r="3" spans="1:3" ht="11.25">
      <c r="A3" s="49">
        <v>43579.4186805556</v>
      </c>
      <c r="B3" s="45" t="s">
        <v>31</v>
      </c>
      <c r="C3" s="45" t="s">
        <v>30</v>
      </c>
    </row>
    <row r="4" spans="1:3" ht="11.25">
      <c r="A4" s="49">
        <v>43579.4188657407</v>
      </c>
      <c r="B4" s="45" t="s">
        <v>29</v>
      </c>
      <c r="C4" s="45" t="s">
        <v>30</v>
      </c>
    </row>
    <row r="5" spans="1:3" ht="11.25">
      <c r="A5" s="49">
        <v>43579.4188773148</v>
      </c>
      <c r="B5" s="45" t="s">
        <v>31</v>
      </c>
      <c r="C5" s="45" t="s">
        <v>30</v>
      </c>
    </row>
    <row r="6" spans="1:3" ht="11.25">
      <c r="A6" s="49">
        <v>43579.4289699074</v>
      </c>
      <c r="B6" s="45" t="s">
        <v>29</v>
      </c>
      <c r="C6" s="45" t="s">
        <v>30</v>
      </c>
    </row>
    <row r="7" spans="1:3" ht="11.25">
      <c r="A7" s="49">
        <v>43579.4289930556</v>
      </c>
      <c r="B7" s="45" t="s">
        <v>31</v>
      </c>
      <c r="C7" s="45" t="s">
        <v>30</v>
      </c>
    </row>
    <row r="8" spans="1:3" ht="11.25">
      <c r="A8" s="49">
        <v>43579.4390277778</v>
      </c>
      <c r="B8" s="45" t="s">
        <v>29</v>
      </c>
      <c r="C8" s="45" t="s">
        <v>30</v>
      </c>
    </row>
    <row r="9" spans="1:3" ht="11.25">
      <c r="A9" s="49">
        <v>43579.4390393519</v>
      </c>
      <c r="B9" s="45" t="s">
        <v>31</v>
      </c>
      <c r="C9" s="45" t="s">
        <v>30</v>
      </c>
    </row>
    <row r="10" spans="1:3" ht="11.25">
      <c r="A10" s="49">
        <v>43579.475162037</v>
      </c>
      <c r="B10" s="45" t="s">
        <v>29</v>
      </c>
      <c r="C10" s="45" t="s">
        <v>30</v>
      </c>
    </row>
    <row r="11" spans="1:3" ht="11.25">
      <c r="A11" s="49">
        <v>43579.4751736111</v>
      </c>
      <c r="B11" s="45" t="s">
        <v>31</v>
      </c>
      <c r="C11" s="45" t="s">
        <v>30</v>
      </c>
    </row>
    <row r="12" spans="1:3" ht="11.25">
      <c r="A12" s="49">
        <v>43585.4025231482</v>
      </c>
      <c r="B12" s="45" t="s">
        <v>29</v>
      </c>
      <c r="C12" s="45" t="s">
        <v>30</v>
      </c>
    </row>
    <row r="13" spans="1:3" ht="11.25">
      <c r="A13" s="49">
        <v>43585.4025347222</v>
      </c>
      <c r="B13" s="45" t="s">
        <v>31</v>
      </c>
      <c r="C13" s="45" t="s">
        <v>30</v>
      </c>
    </row>
  </sheetData>
  <sheetProtection password="FA9C" sheet="1" formatColumns="0" formatRows="0" autoFilter="0"/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</sheetPr>
  <dimension ref="A1:AU87"/>
  <sheetViews>
    <sheetView workbookViewId="0" topLeftCell="A1">
      <selection activeCell="A1" sqref="A1"/>
    </sheetView>
  </sheetViews>
  <sheetFormatPr defaultColWidth="9.140625" defaultRowHeight="11.25"/>
  <cols>
    <col min="1" max="1" width="32.57421875" style="496" customWidth="1"/>
    <col min="2" max="2" width="9.140625" style="199" customWidth="1"/>
    <col min="3" max="3" width="9.140625" style="497" customWidth="1"/>
    <col min="4" max="4" width="26.57421875" style="497" customWidth="1"/>
    <col min="5" max="6" width="26.57421875" style="249" customWidth="1"/>
    <col min="7" max="7" width="31.421875" style="249" customWidth="1"/>
    <col min="8" max="8" width="40.8515625" style="249" customWidth="1"/>
    <col min="9" max="9" width="14.57421875" style="249" customWidth="1"/>
    <col min="10" max="10" width="26.8515625" style="249" customWidth="1"/>
    <col min="11" max="11" width="50.00390625" style="249" customWidth="1"/>
    <col min="12" max="13" width="10.7109375" style="249" customWidth="1"/>
    <col min="14" max="14" width="55.140625" style="249" customWidth="1"/>
    <col min="15" max="15" width="31.8515625" style="249" customWidth="1"/>
    <col min="16" max="16" width="23.8515625" style="249" customWidth="1"/>
    <col min="17" max="17" width="46.57421875" style="249" customWidth="1"/>
    <col min="18" max="18" width="24.00390625" style="249" customWidth="1"/>
    <col min="19" max="19" width="20.57421875" style="249" customWidth="1"/>
    <col min="20" max="20" width="22.00390625" style="249" customWidth="1"/>
    <col min="21" max="22" width="26.421875" style="249" customWidth="1"/>
    <col min="23" max="23" width="3.28125" style="249" customWidth="1"/>
    <col min="24" max="24" width="59.7109375" style="249" customWidth="1"/>
    <col min="25" max="25" width="49.140625" style="249" customWidth="1"/>
    <col min="26" max="26" width="11.140625" style="249" customWidth="1"/>
    <col min="27" max="30" width="29.00390625" style="249" customWidth="1"/>
    <col min="31" max="31" width="9.140625" style="249" customWidth="1"/>
    <col min="32" max="32" width="34.7109375" style="249" customWidth="1"/>
    <col min="33" max="33" width="9.140625" style="249" customWidth="1"/>
    <col min="34" max="35" width="34.421875" style="249" customWidth="1"/>
    <col min="36" max="36" width="9.140625" style="249" customWidth="1"/>
    <col min="37" max="37" width="24.57421875" style="249" customWidth="1"/>
    <col min="38" max="38" width="9.140625" style="249" customWidth="1"/>
    <col min="39" max="39" width="26.140625" style="249" customWidth="1"/>
    <col min="40" max="41" width="9.140625" style="249" customWidth="1"/>
    <col min="42" max="42" width="27.28125" style="249" customWidth="1"/>
    <col min="43" max="43" width="29.7109375" style="249" customWidth="1"/>
    <col min="44" max="44" width="9.140625" style="249" customWidth="1"/>
    <col min="45" max="45" width="21.421875" style="249" customWidth="1"/>
    <col min="46" max="46" width="9.140625" style="249" customWidth="1"/>
    <col min="47" max="47" width="27.140625" style="249" customWidth="1"/>
    <col min="48" max="16384" width="9.140625" style="249" customWidth="1"/>
  </cols>
  <sheetData>
    <row r="1" spans="1:47" s="503" customFormat="1" ht="43.5" customHeight="1">
      <c r="A1" s="498" t="s">
        <v>259</v>
      </c>
      <c r="B1" s="498" t="s">
        <v>260</v>
      </c>
      <c r="C1" s="498" t="s">
        <v>261</v>
      </c>
      <c r="D1" s="498" t="s">
        <v>262</v>
      </c>
      <c r="E1" s="498" t="s">
        <v>263</v>
      </c>
      <c r="F1" s="498" t="s">
        <v>264</v>
      </c>
      <c r="G1" s="498" t="s">
        <v>265</v>
      </c>
      <c r="H1" s="498" t="s">
        <v>266</v>
      </c>
      <c r="I1" s="498" t="s">
        <v>267</v>
      </c>
      <c r="J1" s="498" t="s">
        <v>268</v>
      </c>
      <c r="K1" s="498" t="s">
        <v>269</v>
      </c>
      <c r="L1" s="498"/>
      <c r="M1" s="498"/>
      <c r="N1" s="499" t="s">
        <v>270</v>
      </c>
      <c r="O1" s="498" t="s">
        <v>271</v>
      </c>
      <c r="P1" s="498" t="s">
        <v>272</v>
      </c>
      <c r="Q1" s="498" t="s">
        <v>273</v>
      </c>
      <c r="R1" s="498" t="s">
        <v>274</v>
      </c>
      <c r="S1" s="498" t="s">
        <v>275</v>
      </c>
      <c r="T1" s="500" t="s">
        <v>276</v>
      </c>
      <c r="U1" s="500" t="s">
        <v>277</v>
      </c>
      <c r="V1" s="500"/>
      <c r="W1" s="501" t="s">
        <v>278</v>
      </c>
      <c r="X1" s="498" t="s">
        <v>279</v>
      </c>
      <c r="Y1" s="498" t="s">
        <v>280</v>
      </c>
      <c r="Z1" s="498"/>
      <c r="AA1" s="502" t="s">
        <v>281</v>
      </c>
      <c r="AB1" s="502"/>
      <c r="AC1" s="502" t="s">
        <v>282</v>
      </c>
      <c r="AD1" s="502"/>
      <c r="AF1" s="500" t="s">
        <v>283</v>
      </c>
      <c r="AH1" s="498" t="s">
        <v>284</v>
      </c>
      <c r="AI1" s="498" t="s">
        <v>285</v>
      </c>
      <c r="AK1" s="498" t="s">
        <v>286</v>
      </c>
      <c r="AM1" s="498" t="s">
        <v>287</v>
      </c>
      <c r="AP1" s="498" t="s">
        <v>288</v>
      </c>
      <c r="AQ1" s="498" t="s">
        <v>289</v>
      </c>
      <c r="AS1" s="498" t="s">
        <v>290</v>
      </c>
      <c r="AU1" s="500" t="s">
        <v>291</v>
      </c>
    </row>
    <row r="2" spans="1:47" ht="66.75" customHeight="1">
      <c r="A2" s="504" t="s">
        <v>292</v>
      </c>
      <c r="B2" s="505">
        <v>2000</v>
      </c>
      <c r="C2" s="505">
        <v>2013</v>
      </c>
      <c r="D2" s="505" t="s">
        <v>61</v>
      </c>
      <c r="E2" s="506" t="s">
        <v>293</v>
      </c>
      <c r="F2" s="506" t="s">
        <v>294</v>
      </c>
      <c r="G2" s="506" t="s">
        <v>295</v>
      </c>
      <c r="H2" s="506" t="s">
        <v>59</v>
      </c>
      <c r="I2" s="506" t="s">
        <v>82</v>
      </c>
      <c r="J2" s="506" t="s">
        <v>296</v>
      </c>
      <c r="K2" s="507" t="s">
        <v>297</v>
      </c>
      <c r="L2" s="507" t="s">
        <v>297</v>
      </c>
      <c r="M2" s="507">
        <v>1</v>
      </c>
      <c r="N2" s="508" t="s">
        <v>298</v>
      </c>
      <c r="O2" s="507" t="s">
        <v>299</v>
      </c>
      <c r="P2" s="509" t="s">
        <v>300</v>
      </c>
      <c r="Q2" s="510" t="s">
        <v>181</v>
      </c>
      <c r="R2" s="511" t="s">
        <v>181</v>
      </c>
      <c r="S2" s="511" t="s">
        <v>301</v>
      </c>
      <c r="T2" s="512" t="s">
        <v>302</v>
      </c>
      <c r="U2" s="507" t="s">
        <v>303</v>
      </c>
      <c r="V2" s="513">
        <v>1</v>
      </c>
      <c r="W2" s="514"/>
      <c r="X2" s="515" t="s">
        <v>304</v>
      </c>
      <c r="Y2" s="505" t="s">
        <v>305</v>
      </c>
      <c r="Z2" s="505"/>
      <c r="AA2" s="505" t="s">
        <v>100</v>
      </c>
      <c r="AB2" s="516" t="s">
        <v>306</v>
      </c>
      <c r="AC2" s="505" t="s">
        <v>307</v>
      </c>
      <c r="AD2" s="516" t="s">
        <v>307</v>
      </c>
      <c r="AF2" s="506" t="s">
        <v>303</v>
      </c>
      <c r="AH2" s="506" t="s">
        <v>308</v>
      </c>
      <c r="AI2" s="506" t="s">
        <v>308</v>
      </c>
      <c r="AK2" s="506" t="s">
        <v>309</v>
      </c>
      <c r="AM2" s="506" t="s">
        <v>310</v>
      </c>
      <c r="AP2" s="514" t="s">
        <v>304</v>
      </c>
      <c r="AQ2" s="517" t="s">
        <v>304</v>
      </c>
      <c r="AS2" s="517" t="s">
        <v>311</v>
      </c>
      <c r="AU2" s="506" t="s">
        <v>312</v>
      </c>
    </row>
    <row r="3" spans="1:47" ht="66.75" customHeight="1">
      <c r="A3" s="504" t="s">
        <v>313</v>
      </c>
      <c r="B3" s="505">
        <v>2001</v>
      </c>
      <c r="C3" s="505">
        <v>2014</v>
      </c>
      <c r="D3" s="505" t="s">
        <v>37</v>
      </c>
      <c r="E3" s="506" t="s">
        <v>314</v>
      </c>
      <c r="F3" s="506" t="s">
        <v>315</v>
      </c>
      <c r="G3" s="506" t="s">
        <v>35</v>
      </c>
      <c r="H3" s="506" t="s">
        <v>316</v>
      </c>
      <c r="I3" s="506" t="s">
        <v>83</v>
      </c>
      <c r="J3" s="506" t="s">
        <v>317</v>
      </c>
      <c r="K3" s="507" t="s">
        <v>208</v>
      </c>
      <c r="L3" s="507" t="s">
        <v>208</v>
      </c>
      <c r="M3" s="507">
        <v>2</v>
      </c>
      <c r="N3" s="508" t="s">
        <v>318</v>
      </c>
      <c r="O3" s="507" t="s">
        <v>319</v>
      </c>
      <c r="P3" s="509" t="s">
        <v>47</v>
      </c>
      <c r="Q3" s="510" t="s">
        <v>320</v>
      </c>
      <c r="R3" s="511" t="s">
        <v>321</v>
      </c>
      <c r="S3" s="511" t="s">
        <v>322</v>
      </c>
      <c r="T3" s="512" t="s">
        <v>323</v>
      </c>
      <c r="U3" s="507" t="s">
        <v>324</v>
      </c>
      <c r="V3" s="513">
        <v>2</v>
      </c>
      <c r="W3" s="514"/>
      <c r="X3" s="515" t="s">
        <v>325</v>
      </c>
      <c r="Y3" s="505" t="s">
        <v>326</v>
      </c>
      <c r="Z3" s="505"/>
      <c r="AA3" s="505" t="s">
        <v>306</v>
      </c>
      <c r="AB3" s="516" t="s">
        <v>327</v>
      </c>
      <c r="AC3" s="505" t="s">
        <v>328</v>
      </c>
      <c r="AD3" s="516" t="s">
        <v>328</v>
      </c>
      <c r="AF3" s="506" t="s">
        <v>324</v>
      </c>
      <c r="AH3" s="506" t="s">
        <v>329</v>
      </c>
      <c r="AI3" s="506" t="s">
        <v>330</v>
      </c>
      <c r="AK3" s="506" t="s">
        <v>331</v>
      </c>
      <c r="AM3" s="506" t="s">
        <v>332</v>
      </c>
      <c r="AP3" s="514" t="s">
        <v>325</v>
      </c>
      <c r="AQ3" s="517" t="s">
        <v>325</v>
      </c>
      <c r="AS3" s="517" t="s">
        <v>333</v>
      </c>
      <c r="AU3" s="506" t="s">
        <v>334</v>
      </c>
    </row>
    <row r="4" spans="1:47" ht="66.75" customHeight="1">
      <c r="A4" s="504" t="s">
        <v>335</v>
      </c>
      <c r="B4" s="505">
        <v>2002</v>
      </c>
      <c r="C4" s="505">
        <v>2015</v>
      </c>
      <c r="E4" s="506" t="s">
        <v>336</v>
      </c>
      <c r="F4" s="506" t="s">
        <v>337</v>
      </c>
      <c r="H4" s="506" t="s">
        <v>338</v>
      </c>
      <c r="I4" s="506" t="s">
        <v>84</v>
      </c>
      <c r="J4" s="506" t="s">
        <v>339</v>
      </c>
      <c r="K4" s="507" t="s">
        <v>340</v>
      </c>
      <c r="L4" s="507" t="s">
        <v>340</v>
      </c>
      <c r="M4" s="507">
        <v>3</v>
      </c>
      <c r="N4" s="508" t="s">
        <v>341</v>
      </c>
      <c r="O4" s="507" t="s">
        <v>342</v>
      </c>
      <c r="P4" s="509" t="s">
        <v>343</v>
      </c>
      <c r="Q4" s="510" t="s">
        <v>344</v>
      </c>
      <c r="R4" s="518" t="s">
        <v>345</v>
      </c>
      <c r="S4" s="511" t="s">
        <v>346</v>
      </c>
      <c r="T4" s="512" t="s">
        <v>347</v>
      </c>
      <c r="U4" s="507" t="s">
        <v>348</v>
      </c>
      <c r="V4" s="513">
        <v>3</v>
      </c>
      <c r="W4" s="514"/>
      <c r="X4" s="515" t="s">
        <v>349</v>
      </c>
      <c r="Y4" s="505" t="s">
        <v>350</v>
      </c>
      <c r="Z4" s="519"/>
      <c r="AA4" s="520" t="s">
        <v>327</v>
      </c>
      <c r="AB4" s="249" t="s">
        <v>351</v>
      </c>
      <c r="AC4" s="505" t="s">
        <v>352</v>
      </c>
      <c r="AD4" s="516" t="s">
        <v>352</v>
      </c>
      <c r="AF4" s="506" t="s">
        <v>348</v>
      </c>
      <c r="AH4" s="506" t="s">
        <v>353</v>
      </c>
      <c r="AK4" s="506" t="s">
        <v>354</v>
      </c>
      <c r="AM4" s="506" t="s">
        <v>355</v>
      </c>
      <c r="AP4" s="514" t="s">
        <v>349</v>
      </c>
      <c r="AQ4" s="517" t="s">
        <v>349</v>
      </c>
      <c r="AS4" s="517" t="s">
        <v>356</v>
      </c>
      <c r="AU4" s="506" t="s">
        <v>357</v>
      </c>
    </row>
    <row r="5" spans="1:47" ht="66.75" customHeight="1">
      <c r="A5" s="504" t="s">
        <v>358</v>
      </c>
      <c r="B5" s="505">
        <v>2003</v>
      </c>
      <c r="C5" s="505">
        <v>2016</v>
      </c>
      <c r="E5" s="506" t="s">
        <v>359</v>
      </c>
      <c r="F5" s="506" t="s">
        <v>360</v>
      </c>
      <c r="I5" s="506" t="s">
        <v>85</v>
      </c>
      <c r="K5" s="507" t="s">
        <v>361</v>
      </c>
      <c r="L5" s="507" t="s">
        <v>361</v>
      </c>
      <c r="M5" s="507">
        <v>4</v>
      </c>
      <c r="N5" s="511" t="s">
        <v>362</v>
      </c>
      <c r="O5" s="506" t="s">
        <v>308</v>
      </c>
      <c r="Q5" s="510" t="s">
        <v>363</v>
      </c>
      <c r="R5" s="518" t="s">
        <v>364</v>
      </c>
      <c r="T5" s="506" t="s">
        <v>365</v>
      </c>
      <c r="U5" s="507" t="s">
        <v>366</v>
      </c>
      <c r="V5" s="513">
        <v>4</v>
      </c>
      <c r="W5" s="514"/>
      <c r="X5" s="515" t="s">
        <v>98</v>
      </c>
      <c r="Y5" s="505" t="s">
        <v>367</v>
      </c>
      <c r="Z5" s="519">
        <v>1</v>
      </c>
      <c r="AA5" s="520" t="s">
        <v>351</v>
      </c>
      <c r="AF5" s="506" t="s">
        <v>368</v>
      </c>
      <c r="AH5" s="506" t="s">
        <v>369</v>
      </c>
      <c r="AK5" s="506" t="s">
        <v>370</v>
      </c>
      <c r="AM5" s="506" t="s">
        <v>371</v>
      </c>
      <c r="AP5" s="514" t="s">
        <v>372</v>
      </c>
      <c r="AQ5" s="517" t="s">
        <v>372</v>
      </c>
      <c r="AU5" s="506" t="s">
        <v>373</v>
      </c>
    </row>
    <row r="6" spans="1:47" ht="66.75" customHeight="1">
      <c r="A6" s="504" t="s">
        <v>374</v>
      </c>
      <c r="B6" s="505">
        <v>2004</v>
      </c>
      <c r="C6" s="505">
        <v>2017</v>
      </c>
      <c r="E6" s="506" t="s">
        <v>375</v>
      </c>
      <c r="F6" s="521"/>
      <c r="G6" s="498" t="s">
        <v>376</v>
      </c>
      <c r="H6" s="498" t="s">
        <v>377</v>
      </c>
      <c r="I6" s="506" t="s">
        <v>86</v>
      </c>
      <c r="J6" s="498" t="s">
        <v>378</v>
      </c>
      <c r="N6" s="511" t="s">
        <v>379</v>
      </c>
      <c r="O6" s="506" t="s">
        <v>330</v>
      </c>
      <c r="R6" s="518" t="s">
        <v>380</v>
      </c>
      <c r="T6" s="506" t="s">
        <v>381</v>
      </c>
      <c r="U6" s="507" t="s">
        <v>368</v>
      </c>
      <c r="V6" s="513">
        <v>5</v>
      </c>
      <c r="W6" s="514"/>
      <c r="X6" s="517">
        <v>5555</v>
      </c>
      <c r="Y6" s="505"/>
      <c r="Z6" s="519"/>
      <c r="AA6" s="520"/>
      <c r="AH6" s="506" t="s">
        <v>382</v>
      </c>
      <c r="AK6" s="506" t="s">
        <v>383</v>
      </c>
      <c r="AM6" s="506" t="s">
        <v>384</v>
      </c>
      <c r="AP6" s="514" t="s">
        <v>385</v>
      </c>
      <c r="AQ6" s="517" t="s">
        <v>385</v>
      </c>
      <c r="AU6" s="511" t="s">
        <v>386</v>
      </c>
    </row>
    <row r="7" spans="1:47" ht="66.75" customHeight="1">
      <c r="A7" s="504" t="s">
        <v>387</v>
      </c>
      <c r="B7" s="505">
        <v>2005</v>
      </c>
      <c r="E7" s="506" t="s">
        <v>388</v>
      </c>
      <c r="F7" s="521"/>
      <c r="G7" s="506" t="s">
        <v>389</v>
      </c>
      <c r="H7" s="506" t="s">
        <v>390</v>
      </c>
      <c r="I7" s="506" t="s">
        <v>87</v>
      </c>
      <c r="J7" s="506" t="s">
        <v>391</v>
      </c>
      <c r="N7" s="522" t="s">
        <v>392</v>
      </c>
      <c r="O7" s="506" t="s">
        <v>329</v>
      </c>
      <c r="U7" s="507" t="s">
        <v>37</v>
      </c>
      <c r="V7" s="523" t="s">
        <v>87</v>
      </c>
      <c r="W7" s="514"/>
      <c r="X7" s="517">
        <v>66666</v>
      </c>
      <c r="Y7" s="505"/>
      <c r="Z7" s="519"/>
      <c r="AA7" s="520"/>
      <c r="AH7" s="506" t="s">
        <v>393</v>
      </c>
      <c r="AK7" s="506" t="s">
        <v>394</v>
      </c>
      <c r="AM7" s="506" t="s">
        <v>395</v>
      </c>
      <c r="AP7" s="514" t="s">
        <v>98</v>
      </c>
      <c r="AQ7" s="517"/>
      <c r="AU7" s="511" t="s">
        <v>396</v>
      </c>
    </row>
    <row r="8" spans="1:47" ht="66.75" customHeight="1">
      <c r="A8" s="504" t="s">
        <v>397</v>
      </c>
      <c r="B8" s="505">
        <v>2006</v>
      </c>
      <c r="E8" s="506" t="s">
        <v>398</v>
      </c>
      <c r="F8" s="521"/>
      <c r="G8" s="506" t="s">
        <v>399</v>
      </c>
      <c r="H8" s="506" t="s">
        <v>400</v>
      </c>
      <c r="I8" s="506" t="s">
        <v>88</v>
      </c>
      <c r="J8" s="506" t="s">
        <v>401</v>
      </c>
      <c r="N8" s="524" t="s">
        <v>402</v>
      </c>
      <c r="O8" s="506" t="s">
        <v>353</v>
      </c>
      <c r="V8" s="523" t="s">
        <v>88</v>
      </c>
      <c r="W8" s="514"/>
      <c r="X8" s="517">
        <v>77777</v>
      </c>
      <c r="Y8" s="505"/>
      <c r="Z8" s="519"/>
      <c r="AA8" s="520"/>
      <c r="AK8" s="506" t="s">
        <v>403</v>
      </c>
      <c r="AP8" s="514"/>
      <c r="AQ8" s="517"/>
      <c r="AU8" s="511" t="s">
        <v>404</v>
      </c>
    </row>
    <row r="9" spans="1:43" ht="66.75" customHeight="1">
      <c r="A9" s="504" t="s">
        <v>405</v>
      </c>
      <c r="B9" s="505">
        <v>2007</v>
      </c>
      <c r="E9" s="506" t="s">
        <v>406</v>
      </c>
      <c r="F9" s="521"/>
      <c r="G9" s="506" t="s">
        <v>400</v>
      </c>
      <c r="I9" s="506" t="s">
        <v>89</v>
      </c>
      <c r="O9" s="506" t="s">
        <v>369</v>
      </c>
      <c r="V9" s="523" t="s">
        <v>89</v>
      </c>
      <c r="W9" s="514"/>
      <c r="X9" s="517">
        <v>8888</v>
      </c>
      <c r="Y9" s="505"/>
      <c r="Z9" s="519">
        <v>1</v>
      </c>
      <c r="AA9" s="520"/>
      <c r="AK9" s="506" t="s">
        <v>407</v>
      </c>
      <c r="AP9" s="514"/>
      <c r="AQ9" s="517"/>
    </row>
    <row r="10" spans="1:43" ht="66.75" customHeight="1">
      <c r="A10" s="504" t="s">
        <v>408</v>
      </c>
      <c r="B10" s="505">
        <v>2008</v>
      </c>
      <c r="E10" s="506" t="s">
        <v>409</v>
      </c>
      <c r="F10" s="521"/>
      <c r="I10" s="506" t="s">
        <v>90</v>
      </c>
      <c r="O10" s="506" t="s">
        <v>382</v>
      </c>
      <c r="V10" s="523" t="s">
        <v>90</v>
      </c>
      <c r="W10" s="514"/>
      <c r="X10" s="515" t="s">
        <v>372</v>
      </c>
      <c r="Y10" s="505" t="s">
        <v>410</v>
      </c>
      <c r="Z10" s="519"/>
      <c r="AP10" s="514"/>
      <c r="AQ10" s="517"/>
    </row>
    <row r="11" spans="1:42" ht="66.75" customHeight="1">
      <c r="A11" s="504" t="s">
        <v>411</v>
      </c>
      <c r="B11" s="505">
        <v>2009</v>
      </c>
      <c r="E11" s="506" t="s">
        <v>412</v>
      </c>
      <c r="F11" s="521"/>
      <c r="I11" s="506" t="s">
        <v>91</v>
      </c>
      <c r="O11" s="506" t="s">
        <v>393</v>
      </c>
      <c r="V11" s="523" t="s">
        <v>91</v>
      </c>
      <c r="W11" s="525"/>
      <c r="X11" s="515" t="s">
        <v>385</v>
      </c>
      <c r="Y11" s="505" t="s">
        <v>413</v>
      </c>
      <c r="Z11" s="519"/>
      <c r="AP11" s="514"/>
    </row>
    <row r="12" spans="1:15" ht="33.75">
      <c r="A12" s="504" t="s">
        <v>414</v>
      </c>
      <c r="B12" s="505">
        <v>2010</v>
      </c>
      <c r="E12" s="506" t="s">
        <v>415</v>
      </c>
      <c r="F12" s="521"/>
      <c r="G12" s="498" t="s">
        <v>416</v>
      </c>
      <c r="H12" s="498" t="s">
        <v>417</v>
      </c>
      <c r="I12" s="506" t="s">
        <v>92</v>
      </c>
      <c r="O12" s="512" t="s">
        <v>418</v>
      </c>
    </row>
    <row r="13" spans="1:15" ht="22.5">
      <c r="A13" s="504" t="s">
        <v>419</v>
      </c>
      <c r="B13" s="505">
        <v>2011</v>
      </c>
      <c r="E13" s="506" t="s">
        <v>420</v>
      </c>
      <c r="F13" s="521"/>
      <c r="G13" s="506" t="s">
        <v>421</v>
      </c>
      <c r="H13" s="506" t="s">
        <v>422</v>
      </c>
      <c r="I13" s="506" t="s">
        <v>93</v>
      </c>
      <c r="O13" s="512" t="s">
        <v>407</v>
      </c>
    </row>
    <row r="14" spans="1:14" ht="21" customHeight="1">
      <c r="A14" s="504" t="s">
        <v>423</v>
      </c>
      <c r="B14" s="505">
        <v>2012</v>
      </c>
      <c r="G14" s="506" t="s">
        <v>400</v>
      </c>
      <c r="H14" s="506" t="s">
        <v>400</v>
      </c>
      <c r="I14" s="506" t="s">
        <v>94</v>
      </c>
      <c r="N14" s="499" t="s">
        <v>424</v>
      </c>
    </row>
    <row r="15" spans="1:14" ht="21" customHeight="1">
      <c r="A15" s="504" t="s">
        <v>425</v>
      </c>
      <c r="B15" s="505">
        <v>2013</v>
      </c>
      <c r="I15" s="506" t="s">
        <v>95</v>
      </c>
      <c r="N15" s="526" t="s">
        <v>426</v>
      </c>
    </row>
    <row r="16" spans="1:14" ht="21" customHeight="1">
      <c r="A16" s="504" t="s">
        <v>427</v>
      </c>
      <c r="B16" s="505">
        <v>2014</v>
      </c>
      <c r="I16" s="506" t="s">
        <v>96</v>
      </c>
      <c r="N16" s="526" t="s">
        <v>428</v>
      </c>
    </row>
    <row r="17" spans="1:24" ht="21" customHeight="1">
      <c r="A17" s="504" t="s">
        <v>429</v>
      </c>
      <c r="B17" s="505">
        <v>2015</v>
      </c>
      <c r="I17" s="506" t="s">
        <v>97</v>
      </c>
      <c r="N17" s="526" t="s">
        <v>430</v>
      </c>
      <c r="X17" s="515"/>
    </row>
    <row r="18" spans="1:24" ht="21" customHeight="1">
      <c r="A18" s="504" t="s">
        <v>431</v>
      </c>
      <c r="B18" s="505">
        <v>2016</v>
      </c>
      <c r="I18" s="506" t="s">
        <v>432</v>
      </c>
      <c r="N18" s="526" t="s">
        <v>433</v>
      </c>
      <c r="X18" s="515"/>
    </row>
    <row r="19" spans="1:24" ht="21" customHeight="1">
      <c r="A19" s="504" t="s">
        <v>434</v>
      </c>
      <c r="B19" s="505">
        <v>2017</v>
      </c>
      <c r="I19" s="506" t="s">
        <v>435</v>
      </c>
      <c r="N19" s="526" t="s">
        <v>436</v>
      </c>
      <c r="X19" s="515"/>
    </row>
    <row r="20" spans="1:14" ht="21" customHeight="1">
      <c r="A20" s="504" t="s">
        <v>437</v>
      </c>
      <c r="B20" s="505">
        <v>2018</v>
      </c>
      <c r="I20" s="506" t="s">
        <v>438</v>
      </c>
      <c r="N20" s="526" t="s">
        <v>439</v>
      </c>
    </row>
    <row r="21" spans="1:14" ht="21" customHeight="1">
      <c r="A21" s="504" t="s">
        <v>440</v>
      </c>
      <c r="B21" s="505">
        <v>2019</v>
      </c>
      <c r="I21" s="506" t="s">
        <v>441</v>
      </c>
      <c r="N21" s="526" t="s">
        <v>442</v>
      </c>
    </row>
    <row r="22" spans="1:14" ht="21" customHeight="1">
      <c r="A22" s="504" t="s">
        <v>443</v>
      </c>
      <c r="B22" s="505">
        <v>2020</v>
      </c>
      <c r="N22" s="526" t="s">
        <v>444</v>
      </c>
    </row>
    <row r="23" spans="1:2" ht="21" customHeight="1">
      <c r="A23" s="504" t="s">
        <v>445</v>
      </c>
      <c r="B23" s="505">
        <v>2021</v>
      </c>
    </row>
    <row r="24" spans="1:2" ht="21" customHeight="1">
      <c r="A24" s="504" t="s">
        <v>446</v>
      </c>
      <c r="B24" s="505">
        <v>2022</v>
      </c>
    </row>
    <row r="25" spans="1:2" ht="11.25">
      <c r="A25" s="504" t="s">
        <v>447</v>
      </c>
      <c r="B25" s="505">
        <v>2023</v>
      </c>
    </row>
    <row r="26" spans="1:2" ht="11.25">
      <c r="A26" s="504" t="s">
        <v>448</v>
      </c>
      <c r="B26" s="505">
        <v>2024</v>
      </c>
    </row>
    <row r="27" spans="1:2" ht="11.25">
      <c r="A27" s="504" t="s">
        <v>449</v>
      </c>
      <c r="B27" s="505">
        <v>2025</v>
      </c>
    </row>
    <row r="28" spans="1:8" ht="11.25">
      <c r="A28" s="504" t="s">
        <v>33</v>
      </c>
      <c r="D28" s="249"/>
      <c r="E28" s="527"/>
      <c r="F28" s="527"/>
      <c r="H28" s="528" t="s">
        <v>450</v>
      </c>
    </row>
    <row r="29" spans="1:8" ht="11.25">
      <c r="A29" s="504" t="s">
        <v>451</v>
      </c>
      <c r="D29" s="529" t="s">
        <v>452</v>
      </c>
      <c r="E29" s="530">
        <f>IF(periodStart="","",periodStart)</f>
        <v>0</v>
      </c>
      <c r="F29" s="530">
        <f>IF(periodEnd="","",periodEnd)</f>
        <v>0</v>
      </c>
      <c r="H29" s="528" t="s">
        <v>453</v>
      </c>
    </row>
    <row r="30" spans="1:6" ht="11.25">
      <c r="A30" s="504" t="s">
        <v>454</v>
      </c>
      <c r="D30" s="531"/>
      <c r="E30" s="532"/>
      <c r="F30" s="532"/>
    </row>
    <row r="31" spans="1:8" ht="12.75">
      <c r="A31" s="504" t="s">
        <v>455</v>
      </c>
      <c r="D31" s="249"/>
      <c r="E31" s="527"/>
      <c r="F31" s="527"/>
      <c r="H31" s="533"/>
    </row>
    <row r="32" spans="1:8" ht="11.25">
      <c r="A32" s="504" t="s">
        <v>456</v>
      </c>
      <c r="D32" s="529" t="s">
        <v>457</v>
      </c>
      <c r="E32" s="534"/>
      <c r="F32" s="534"/>
      <c r="H32" s="535" t="s">
        <v>458</v>
      </c>
    </row>
    <row r="33" ht="11.25">
      <c r="A33" s="504" t="s">
        <v>459</v>
      </c>
    </row>
    <row r="34" ht="11.25">
      <c r="A34" s="504" t="s">
        <v>460</v>
      </c>
    </row>
    <row r="35" ht="11.25">
      <c r="A35" s="504" t="s">
        <v>461</v>
      </c>
    </row>
    <row r="36" ht="11.25">
      <c r="A36" s="504" t="s">
        <v>462</v>
      </c>
    </row>
    <row r="37" ht="11.25">
      <c r="A37" s="504" t="s">
        <v>463</v>
      </c>
    </row>
    <row r="38" ht="11.25">
      <c r="A38" s="504" t="s">
        <v>464</v>
      </c>
    </row>
    <row r="39" ht="11.25">
      <c r="A39" s="504" t="s">
        <v>465</v>
      </c>
    </row>
    <row r="40" ht="11.25">
      <c r="A40" s="504" t="s">
        <v>466</v>
      </c>
    </row>
    <row r="41" ht="11.25">
      <c r="A41" s="504" t="s">
        <v>467</v>
      </c>
    </row>
    <row r="42" ht="11.25">
      <c r="A42" s="504" t="s">
        <v>468</v>
      </c>
    </row>
    <row r="43" ht="11.25">
      <c r="A43" s="504" t="s">
        <v>469</v>
      </c>
    </row>
    <row r="44" ht="11.25">
      <c r="A44" s="504" t="s">
        <v>470</v>
      </c>
    </row>
    <row r="45" ht="11.25">
      <c r="A45" s="504" t="s">
        <v>471</v>
      </c>
    </row>
    <row r="46" ht="11.25">
      <c r="A46" s="504" t="s">
        <v>472</v>
      </c>
    </row>
    <row r="47" ht="11.25">
      <c r="A47" s="504" t="s">
        <v>473</v>
      </c>
    </row>
    <row r="48" ht="11.25">
      <c r="A48" s="504" t="s">
        <v>474</v>
      </c>
    </row>
    <row r="49" ht="11.25">
      <c r="A49" s="504" t="s">
        <v>475</v>
      </c>
    </row>
    <row r="50" ht="11.25">
      <c r="A50" s="504" t="s">
        <v>476</v>
      </c>
    </row>
    <row r="51" ht="11.25">
      <c r="A51" s="504" t="s">
        <v>477</v>
      </c>
    </row>
    <row r="52" ht="11.25">
      <c r="A52" s="504" t="s">
        <v>478</v>
      </c>
    </row>
    <row r="53" ht="11.25">
      <c r="A53" s="504" t="s">
        <v>479</v>
      </c>
    </row>
    <row r="54" ht="11.25">
      <c r="A54" s="504" t="s">
        <v>480</v>
      </c>
    </row>
    <row r="55" ht="11.25">
      <c r="A55" s="504" t="s">
        <v>481</v>
      </c>
    </row>
    <row r="56" ht="11.25">
      <c r="A56" s="504" t="s">
        <v>482</v>
      </c>
    </row>
    <row r="57" ht="11.25">
      <c r="A57" s="504" t="s">
        <v>483</v>
      </c>
    </row>
    <row r="58" ht="11.25">
      <c r="A58" s="504" t="s">
        <v>484</v>
      </c>
    </row>
    <row r="59" ht="11.25">
      <c r="A59" s="504" t="s">
        <v>485</v>
      </c>
    </row>
    <row r="60" ht="11.25">
      <c r="A60" s="504" t="s">
        <v>486</v>
      </c>
    </row>
    <row r="61" ht="11.25">
      <c r="A61" s="504" t="s">
        <v>487</v>
      </c>
    </row>
    <row r="62" ht="11.25">
      <c r="A62" s="504" t="s">
        <v>488</v>
      </c>
    </row>
    <row r="63" ht="11.25">
      <c r="A63" s="504" t="s">
        <v>489</v>
      </c>
    </row>
    <row r="64" ht="11.25">
      <c r="A64" s="504" t="s">
        <v>490</v>
      </c>
    </row>
    <row r="65" ht="11.25">
      <c r="A65" s="504" t="s">
        <v>491</v>
      </c>
    </row>
    <row r="66" ht="11.25">
      <c r="A66" s="504" t="s">
        <v>492</v>
      </c>
    </row>
    <row r="67" ht="11.25">
      <c r="A67" s="504" t="s">
        <v>493</v>
      </c>
    </row>
    <row r="68" ht="11.25">
      <c r="A68" s="504" t="s">
        <v>494</v>
      </c>
    </row>
    <row r="69" ht="11.25">
      <c r="A69" s="504" t="s">
        <v>495</v>
      </c>
    </row>
    <row r="70" ht="11.25">
      <c r="A70" s="504" t="s">
        <v>496</v>
      </c>
    </row>
    <row r="71" ht="11.25">
      <c r="A71" s="504" t="s">
        <v>497</v>
      </c>
    </row>
    <row r="72" ht="11.25">
      <c r="A72" s="504" t="s">
        <v>498</v>
      </c>
    </row>
    <row r="73" ht="11.25">
      <c r="A73" s="504" t="s">
        <v>499</v>
      </c>
    </row>
    <row r="74" ht="11.25">
      <c r="A74" s="504" t="s">
        <v>500</v>
      </c>
    </row>
    <row r="75" ht="11.25">
      <c r="A75" s="504" t="s">
        <v>501</v>
      </c>
    </row>
    <row r="76" ht="11.25">
      <c r="A76" s="504" t="s">
        <v>502</v>
      </c>
    </row>
    <row r="77" ht="11.25">
      <c r="A77" s="504" t="s">
        <v>503</v>
      </c>
    </row>
    <row r="78" ht="11.25">
      <c r="A78" s="504" t="s">
        <v>504</v>
      </c>
    </row>
    <row r="79" ht="11.25">
      <c r="A79" s="504" t="s">
        <v>505</v>
      </c>
    </row>
    <row r="80" ht="11.25">
      <c r="A80" s="504" t="s">
        <v>506</v>
      </c>
    </row>
    <row r="81" ht="11.25">
      <c r="A81" s="504" t="s">
        <v>507</v>
      </c>
    </row>
    <row r="82" ht="11.25">
      <c r="A82" s="504" t="s">
        <v>508</v>
      </c>
    </row>
    <row r="83" ht="11.25">
      <c r="A83" s="504" t="s">
        <v>509</v>
      </c>
    </row>
    <row r="84" ht="11.25">
      <c r="A84" s="504" t="s">
        <v>510</v>
      </c>
    </row>
    <row r="85" ht="11.25">
      <c r="A85" s="504" t="s">
        <v>511</v>
      </c>
    </row>
    <row r="86" ht="11.25">
      <c r="A86" s="504" t="s">
        <v>512</v>
      </c>
    </row>
    <row r="87" ht="11.25">
      <c r="A87" s="504" t="s">
        <v>513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7"/>
  </sheetPr>
  <dimension ref="A2:CE461"/>
  <sheetViews>
    <sheetView workbookViewId="0" topLeftCell="A1">
      <selection activeCell="A1" sqref="A1"/>
    </sheetView>
  </sheetViews>
  <sheetFormatPr defaultColWidth="9.140625" defaultRowHeight="11.25"/>
  <cols>
    <col min="1" max="2" width="10.00390625" style="1" customWidth="1"/>
    <col min="4" max="4" width="11.140625" style="1" customWidth="1"/>
    <col min="5" max="5" width="16.57421875" style="1" customWidth="1"/>
    <col min="6" max="6" width="16.28125" style="1" customWidth="1"/>
    <col min="7" max="7" width="19.140625" style="1" customWidth="1"/>
    <col min="8" max="12" width="10.00390625" style="1" customWidth="1"/>
    <col min="13" max="13" width="26.7109375" style="1" customWidth="1"/>
    <col min="14" max="18" width="10.00390625" style="1" customWidth="1"/>
    <col min="19" max="19" width="9.8515625" style="1" customWidth="1"/>
    <col min="20" max="24" width="10.00390625" style="1" customWidth="1"/>
  </cols>
  <sheetData>
    <row r="2" s="536" customFormat="1" ht="16.5" customHeight="1">
      <c r="A2" s="536" t="s">
        <v>514</v>
      </c>
    </row>
    <row r="4" spans="3:5" s="475" customFormat="1" ht="16.5" customHeight="1">
      <c r="C4" s="537"/>
      <c r="D4" s="481"/>
      <c r="E4" s="538"/>
    </row>
    <row r="7" s="536" customFormat="1" ht="16.5" customHeight="1">
      <c r="A7" s="536" t="s">
        <v>515</v>
      </c>
    </row>
    <row r="9" spans="1:19" s="100" customFormat="1" ht="16.5" customHeight="1">
      <c r="A9" s="132"/>
      <c r="C9" s="111"/>
      <c r="D9" s="134">
        <v>1</v>
      </c>
      <c r="E9" s="539"/>
      <c r="F9" s="540"/>
      <c r="G9" s="541" t="s">
        <v>37</v>
      </c>
      <c r="H9" s="134"/>
      <c r="I9" s="134">
        <v>1</v>
      </c>
      <c r="J9" s="542"/>
      <c r="K9" s="72" t="s">
        <v>37</v>
      </c>
      <c r="L9" s="129"/>
      <c r="M9" s="140" t="s">
        <v>82</v>
      </c>
      <c r="N9" s="543"/>
      <c r="O9" s="269" t="s">
        <v>37</v>
      </c>
      <c r="P9" s="129"/>
      <c r="Q9" s="129" t="s">
        <v>82</v>
      </c>
      <c r="R9" s="544"/>
      <c r="S9" s="144"/>
    </row>
    <row r="10" spans="1:19" s="100" customFormat="1" ht="16.5" customHeight="1">
      <c r="A10" s="132"/>
      <c r="C10" s="111"/>
      <c r="D10" s="134"/>
      <c r="E10" s="539"/>
      <c r="F10" s="540"/>
      <c r="G10" s="541"/>
      <c r="H10" s="541"/>
      <c r="I10" s="541"/>
      <c r="J10" s="542"/>
      <c r="K10" s="72"/>
      <c r="L10" s="72"/>
      <c r="M10" s="140"/>
      <c r="N10" s="543"/>
      <c r="O10" s="269"/>
      <c r="P10" s="145"/>
      <c r="Q10" s="146"/>
      <c r="R10" s="146" t="s">
        <v>516</v>
      </c>
      <c r="S10" s="147"/>
    </row>
    <row r="11" spans="1:19" s="100" customFormat="1" ht="16.5" customHeight="1">
      <c r="A11" s="132"/>
      <c r="C11" s="111"/>
      <c r="D11" s="134"/>
      <c r="E11" s="539"/>
      <c r="F11" s="540"/>
      <c r="G11" s="541"/>
      <c r="H11" s="134"/>
      <c r="I11" s="134"/>
      <c r="J11" s="542"/>
      <c r="K11" s="72"/>
      <c r="L11" s="149"/>
      <c r="M11" s="146"/>
      <c r="N11" s="146" t="s">
        <v>517</v>
      </c>
      <c r="O11" s="146"/>
      <c r="P11" s="146"/>
      <c r="Q11" s="146"/>
      <c r="R11" s="146"/>
      <c r="S11" s="147"/>
    </row>
    <row r="12" spans="1:19" s="100" customFormat="1" ht="17.25" customHeight="1">
      <c r="A12" s="132"/>
      <c r="C12" s="111"/>
      <c r="D12" s="134"/>
      <c r="E12" s="539"/>
      <c r="F12" s="540"/>
      <c r="G12" s="541"/>
      <c r="H12" s="146"/>
      <c r="I12" s="146"/>
      <c r="J12" s="146"/>
      <c r="K12" s="150"/>
      <c r="L12" s="146"/>
      <c r="M12" s="146"/>
      <c r="N12" s="146"/>
      <c r="O12" s="150"/>
      <c r="P12" s="146"/>
      <c r="Q12" s="146"/>
      <c r="R12" s="146"/>
      <c r="S12" s="147"/>
    </row>
    <row r="13" ht="16.5" customHeight="1"/>
    <row r="14" spans="1:19" ht="16.5" customHeight="1">
      <c r="A14" s="132"/>
      <c r="B14" s="100"/>
      <c r="C14" s="111"/>
      <c r="D14" s="134"/>
      <c r="E14" s="545"/>
      <c r="F14" s="546"/>
      <c r="G14" s="547"/>
      <c r="H14" s="548"/>
      <c r="I14" s="548">
        <v>1</v>
      </c>
      <c r="J14" s="542"/>
      <c r="K14" s="549" t="s">
        <v>37</v>
      </c>
      <c r="L14" s="129"/>
      <c r="M14" s="140" t="s">
        <v>82</v>
      </c>
      <c r="N14" s="543"/>
      <c r="O14" s="269" t="s">
        <v>37</v>
      </c>
      <c r="P14" s="129"/>
      <c r="Q14" s="140" t="s">
        <v>82</v>
      </c>
      <c r="R14" s="544"/>
      <c r="S14" s="144"/>
    </row>
    <row r="15" spans="1:19" ht="16.5" customHeight="1">
      <c r="A15" s="132"/>
      <c r="B15" s="100"/>
      <c r="C15" s="111"/>
      <c r="D15" s="134"/>
      <c r="E15" s="545"/>
      <c r="F15" s="546"/>
      <c r="G15" s="547"/>
      <c r="H15" s="548"/>
      <c r="I15" s="548"/>
      <c r="J15" s="542"/>
      <c r="K15" s="549"/>
      <c r="L15" s="129"/>
      <c r="M15" s="140"/>
      <c r="N15" s="543"/>
      <c r="O15" s="269"/>
      <c r="P15" s="145"/>
      <c r="Q15" s="146"/>
      <c r="R15" s="146" t="s">
        <v>516</v>
      </c>
      <c r="S15" s="147"/>
    </row>
    <row r="16" spans="1:19" ht="16.5" customHeight="1">
      <c r="A16" s="132"/>
      <c r="B16" s="100"/>
      <c r="C16" s="111"/>
      <c r="D16" s="134"/>
      <c r="E16" s="545"/>
      <c r="F16" s="546"/>
      <c r="G16" s="547"/>
      <c r="H16" s="548"/>
      <c r="I16" s="548"/>
      <c r="J16" s="542"/>
      <c r="K16" s="549"/>
      <c r="L16" s="149"/>
      <c r="M16" s="146"/>
      <c r="N16" s="146" t="s">
        <v>517</v>
      </c>
      <c r="O16" s="146"/>
      <c r="P16" s="146"/>
      <c r="Q16" s="146"/>
      <c r="R16" s="146"/>
      <c r="S16" s="147"/>
    </row>
    <row r="17" spans="1:19" ht="16.5" customHeight="1">
      <c r="A17" s="132"/>
      <c r="B17" s="100"/>
      <c r="C17" s="111"/>
      <c r="D17" s="134"/>
      <c r="E17" s="545"/>
      <c r="F17" s="546"/>
      <c r="G17" s="547"/>
      <c r="H17" s="146"/>
      <c r="I17" s="146"/>
      <c r="J17" s="146"/>
      <c r="K17" s="150"/>
      <c r="L17" s="146"/>
      <c r="M17" s="146"/>
      <c r="N17" s="146"/>
      <c r="O17" s="150"/>
      <c r="P17" s="146"/>
      <c r="Q17" s="146"/>
      <c r="R17" s="146"/>
      <c r="S17" s="147"/>
    </row>
    <row r="18" ht="16.5" customHeight="1"/>
    <row r="19" spans="1:3" s="536" customFormat="1" ht="16.5" customHeight="1">
      <c r="A19" s="536" t="s">
        <v>518</v>
      </c>
      <c r="C19" s="536" t="s">
        <v>82</v>
      </c>
    </row>
    <row r="25" spans="15:23" ht="16.5" customHeight="1">
      <c r="O25" s="233" t="s">
        <v>519</v>
      </c>
      <c r="P25" s="233"/>
      <c r="Q25" s="233"/>
      <c r="R25" s="550" t="s">
        <v>520</v>
      </c>
      <c r="S25" s="550"/>
      <c r="T25" s="550"/>
      <c r="U25" s="232" t="s">
        <v>164</v>
      </c>
      <c r="W25" s="4"/>
    </row>
    <row r="26" spans="15:23" ht="16.5" customHeight="1">
      <c r="O26" s="236" t="s">
        <v>521</v>
      </c>
      <c r="P26" s="236" t="s">
        <v>167</v>
      </c>
      <c r="Q26" s="236"/>
      <c r="R26" s="550"/>
      <c r="S26" s="550"/>
      <c r="T26" s="550"/>
      <c r="U26" s="232"/>
      <c r="W26" s="4"/>
    </row>
    <row r="27" spans="15:23" ht="37.5" customHeight="1">
      <c r="O27" s="236"/>
      <c r="P27" s="237" t="s">
        <v>522</v>
      </c>
      <c r="Q27" s="237" t="s">
        <v>523</v>
      </c>
      <c r="R27" s="238" t="s">
        <v>170</v>
      </c>
      <c r="S27" s="238" t="s">
        <v>171</v>
      </c>
      <c r="T27" s="238"/>
      <c r="U27" s="232"/>
      <c r="W27" s="4"/>
    </row>
    <row r="28" spans="7:34" ht="16.5" customHeight="1">
      <c r="G28" s="249"/>
      <c r="H28" s="249"/>
      <c r="I28" s="249"/>
      <c r="J28" s="249"/>
      <c r="K28" s="249"/>
      <c r="M28" s="551" t="s">
        <v>88</v>
      </c>
      <c r="N28" s="552"/>
      <c r="O28" s="553"/>
      <c r="P28" s="553"/>
      <c r="Q28" s="553"/>
      <c r="R28" s="553"/>
      <c r="S28" s="553"/>
      <c r="T28" s="553"/>
      <c r="U28" s="553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</row>
    <row r="29" spans="1:36" ht="15" customHeight="1">
      <c r="A29" s="245">
        <v>1</v>
      </c>
      <c r="B29" s="246"/>
      <c r="C29" s="246"/>
      <c r="D29" s="246"/>
      <c r="E29" s="247"/>
      <c r="F29" s="245"/>
      <c r="G29" s="245"/>
      <c r="H29" s="245"/>
      <c r="I29" s="248"/>
      <c r="J29" s="249"/>
      <c r="K29" s="249"/>
      <c r="L29" s="250" t="e">
        <f>#N/A</f>
        <v>#NAME?</v>
      </c>
      <c r="M29" s="226" t="s">
        <v>76</v>
      </c>
      <c r="N29" s="251"/>
      <c r="O29" s="136"/>
      <c r="P29" s="136"/>
      <c r="Q29" s="136"/>
      <c r="R29" s="136"/>
      <c r="S29" s="136"/>
      <c r="T29" s="136"/>
      <c r="U29" s="136"/>
      <c r="V29" s="136"/>
      <c r="W29" s="252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</row>
    <row r="30" spans="1:36" s="153" customFormat="1" ht="15" customHeight="1">
      <c r="A30" s="245"/>
      <c r="B30" s="245">
        <v>1</v>
      </c>
      <c r="C30" s="246"/>
      <c r="D30" s="246"/>
      <c r="E30" s="245"/>
      <c r="F30" s="245"/>
      <c r="G30" s="245"/>
      <c r="H30" s="245"/>
      <c r="I30" s="167"/>
      <c r="J30" s="253"/>
      <c r="L30" s="254" t="e">
        <f>#N/A</f>
        <v>#NAME?</v>
      </c>
      <c r="M30" s="255" t="s">
        <v>105</v>
      </c>
      <c r="N30" s="251"/>
      <c r="O30" s="136"/>
      <c r="P30" s="136"/>
      <c r="Q30" s="136"/>
      <c r="R30" s="136"/>
      <c r="S30" s="136"/>
      <c r="T30" s="136"/>
      <c r="U30" s="136"/>
      <c r="V30" s="136"/>
      <c r="W30" s="252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</row>
    <row r="31" spans="1:36" s="153" customFormat="1" ht="24.75" customHeight="1">
      <c r="A31" s="245"/>
      <c r="B31" s="245"/>
      <c r="C31" s="245">
        <v>1</v>
      </c>
      <c r="D31" s="246"/>
      <c r="E31" s="245"/>
      <c r="F31" s="245"/>
      <c r="G31" s="245"/>
      <c r="H31" s="245"/>
      <c r="I31" s="256"/>
      <c r="J31" s="253"/>
      <c r="K31" s="257"/>
      <c r="L31" s="254" t="e">
        <f>#N/A</f>
        <v>#NAME?</v>
      </c>
      <c r="M31" s="258" t="s">
        <v>172</v>
      </c>
      <c r="N31" s="251"/>
      <c r="O31" s="136"/>
      <c r="P31" s="136"/>
      <c r="Q31" s="136"/>
      <c r="R31" s="136"/>
      <c r="S31" s="136"/>
      <c r="T31" s="136"/>
      <c r="U31" s="136"/>
      <c r="V31" s="136"/>
      <c r="W31" s="252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</row>
    <row r="32" spans="1:36" s="153" customFormat="1" ht="15" customHeight="1">
      <c r="A32" s="245"/>
      <c r="B32" s="245"/>
      <c r="C32" s="245"/>
      <c r="D32" s="245">
        <v>1</v>
      </c>
      <c r="E32" s="245"/>
      <c r="F32" s="245"/>
      <c r="G32" s="245"/>
      <c r="H32" s="245"/>
      <c r="I32" s="159"/>
      <c r="J32" s="253"/>
      <c r="K32" s="257"/>
      <c r="L32" s="254" t="e">
        <f>#N/A</f>
        <v>#NAME?</v>
      </c>
      <c r="M32" s="260" t="s">
        <v>173</v>
      </c>
      <c r="N32" s="251"/>
      <c r="O32" s="261"/>
      <c r="P32" s="261"/>
      <c r="Q32" s="261"/>
      <c r="R32" s="261"/>
      <c r="S32" s="261"/>
      <c r="T32" s="261"/>
      <c r="U32" s="261"/>
      <c r="V32" s="261"/>
      <c r="W32" s="252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</row>
    <row r="33" spans="1:36" s="153" customFormat="1" ht="15" customHeight="1">
      <c r="A33" s="245"/>
      <c r="B33" s="245"/>
      <c r="C33" s="245"/>
      <c r="D33" s="245"/>
      <c r="E33" s="245">
        <v>1</v>
      </c>
      <c r="F33" s="245"/>
      <c r="G33" s="245"/>
      <c r="H33" s="245"/>
      <c r="I33" s="159"/>
      <c r="J33" s="159"/>
      <c r="K33" s="257"/>
      <c r="L33" s="254" t="e">
        <f>#N/A</f>
        <v>#NAME?</v>
      </c>
      <c r="M33" s="263" t="s">
        <v>174</v>
      </c>
      <c r="N33" s="264"/>
      <c r="O33" s="265"/>
      <c r="P33" s="265"/>
      <c r="Q33" s="265"/>
      <c r="R33" s="265"/>
      <c r="S33" s="265"/>
      <c r="T33" s="265"/>
      <c r="U33" s="265"/>
      <c r="V33" s="265"/>
      <c r="W33" s="252"/>
      <c r="X33" s="219"/>
      <c r="Y33" s="259" t="e">
        <f>#N/A</f>
        <v>#NAME?</v>
      </c>
      <c r="Z33" s="219"/>
      <c r="AA33" s="259">
        <f>IF(O33="","",O33&amp;":_")</f>
      </c>
      <c r="AB33" s="219"/>
      <c r="AC33" s="219"/>
      <c r="AD33" s="219"/>
      <c r="AE33" s="219"/>
      <c r="AF33" s="219"/>
      <c r="AG33" s="219"/>
      <c r="AH33" s="219"/>
      <c r="AI33" s="219"/>
      <c r="AJ33" s="219"/>
    </row>
    <row r="34" spans="1:36" s="153" customFormat="1" ht="15" customHeight="1">
      <c r="A34" s="245"/>
      <c r="B34" s="245"/>
      <c r="C34" s="245"/>
      <c r="D34" s="245"/>
      <c r="E34" s="245"/>
      <c r="F34" s="246">
        <v>1</v>
      </c>
      <c r="G34" s="246"/>
      <c r="H34" s="246"/>
      <c r="I34" s="159"/>
      <c r="J34" s="159"/>
      <c r="K34" s="266"/>
      <c r="L34" s="254" t="e">
        <f>#N/A</f>
        <v>#NAME?</v>
      </c>
      <c r="M34" s="267"/>
      <c r="N34" s="297"/>
      <c r="O34" s="268"/>
      <c r="P34" s="268"/>
      <c r="Q34" s="268"/>
      <c r="R34" s="75"/>
      <c r="S34" s="269" t="s">
        <v>61</v>
      </c>
      <c r="T34" s="75"/>
      <c r="U34" s="269" t="s">
        <v>37</v>
      </c>
      <c r="V34" s="299"/>
      <c r="W34" s="252"/>
      <c r="X34" s="219" t="e">
        <f>#N/A</f>
        <v>#NAME?</v>
      </c>
      <c r="Y34" s="259"/>
      <c r="Z34" s="259">
        <f>IF(M34="","",M34)</f>
      </c>
      <c r="AA34" s="259"/>
      <c r="AB34" s="259"/>
      <c r="AC34" s="259"/>
      <c r="AD34" s="219"/>
      <c r="AE34" s="219"/>
      <c r="AF34" s="219"/>
      <c r="AG34" s="219"/>
      <c r="AH34" s="219"/>
      <c r="AI34" s="219"/>
      <c r="AJ34" s="219"/>
    </row>
    <row r="35" spans="1:36" s="153" customFormat="1" ht="0" customHeight="1" hidden="1">
      <c r="A35" s="245"/>
      <c r="B35" s="245"/>
      <c r="C35" s="245"/>
      <c r="D35" s="245"/>
      <c r="E35" s="245"/>
      <c r="F35" s="246"/>
      <c r="G35" s="246"/>
      <c r="H35" s="246"/>
      <c r="I35" s="159"/>
      <c r="J35" s="159"/>
      <c r="K35" s="266"/>
      <c r="L35" s="271"/>
      <c r="M35" s="272"/>
      <c r="N35" s="300"/>
      <c r="O35" s="268"/>
      <c r="P35" s="268"/>
      <c r="Q35" s="275">
        <f>R34&amp;"-"&amp;T34</f>
        <v>0</v>
      </c>
      <c r="R35" s="75"/>
      <c r="S35" s="269"/>
      <c r="T35" s="75"/>
      <c r="U35" s="269"/>
      <c r="V35" s="299"/>
      <c r="W35" s="262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</row>
    <row r="36" spans="1:36" ht="15" customHeight="1">
      <c r="A36" s="245"/>
      <c r="B36" s="245"/>
      <c r="C36" s="245"/>
      <c r="D36" s="245"/>
      <c r="E36" s="245"/>
      <c r="F36" s="246"/>
      <c r="G36" s="246"/>
      <c r="H36" s="246"/>
      <c r="I36" s="159"/>
      <c r="J36" s="159"/>
      <c r="K36" s="276"/>
      <c r="L36" s="277"/>
      <c r="M36" s="278" t="s">
        <v>175</v>
      </c>
      <c r="N36" s="284"/>
      <c r="O36" s="280"/>
      <c r="P36" s="280"/>
      <c r="Q36" s="280"/>
      <c r="R36" s="279"/>
      <c r="S36" s="281"/>
      <c r="T36" s="279"/>
      <c r="U36" s="284"/>
      <c r="V36" s="281"/>
      <c r="W36" s="282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</row>
    <row r="37" spans="1:36" ht="15" customHeight="1">
      <c r="A37" s="245"/>
      <c r="B37" s="245"/>
      <c r="C37" s="245"/>
      <c r="D37" s="245"/>
      <c r="E37" s="246"/>
      <c r="F37" s="245"/>
      <c r="G37" s="245"/>
      <c r="H37" s="245"/>
      <c r="I37" s="159"/>
      <c r="J37" s="283"/>
      <c r="K37" s="276"/>
      <c r="L37" s="277"/>
      <c r="M37" s="284" t="s">
        <v>176</v>
      </c>
      <c r="N37" s="288"/>
      <c r="O37" s="280"/>
      <c r="P37" s="280"/>
      <c r="Q37" s="280"/>
      <c r="R37" s="279"/>
      <c r="S37" s="281"/>
      <c r="T37" s="279"/>
      <c r="U37" s="288"/>
      <c r="V37" s="281"/>
      <c r="W37" s="285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</row>
    <row r="38" spans="1:36" ht="15" customHeight="1">
      <c r="A38" s="245"/>
      <c r="B38" s="245"/>
      <c r="C38" s="245"/>
      <c r="D38" s="246"/>
      <c r="E38" s="286"/>
      <c r="F38" s="245"/>
      <c r="G38" s="245"/>
      <c r="H38" s="245"/>
      <c r="I38" s="287"/>
      <c r="J38" s="283"/>
      <c r="K38" s="249"/>
      <c r="L38" s="277"/>
      <c r="M38" s="288" t="s">
        <v>177</v>
      </c>
      <c r="N38" s="289"/>
      <c r="O38" s="280"/>
      <c r="P38" s="280"/>
      <c r="Q38" s="280"/>
      <c r="R38" s="279"/>
      <c r="S38" s="281"/>
      <c r="T38" s="279"/>
      <c r="U38" s="289"/>
      <c r="V38" s="281"/>
      <c r="W38" s="285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</row>
    <row r="39" spans="1:36" ht="15" customHeight="1">
      <c r="A39" s="245"/>
      <c r="B39" s="245"/>
      <c r="C39" s="246"/>
      <c r="D39" s="246"/>
      <c r="E39" s="286"/>
      <c r="F39" s="245"/>
      <c r="G39" s="245"/>
      <c r="H39" s="245"/>
      <c r="I39" s="287"/>
      <c r="J39" s="283"/>
      <c r="K39" s="249"/>
      <c r="L39" s="277"/>
      <c r="M39" s="289" t="s">
        <v>178</v>
      </c>
      <c r="N39" s="289"/>
      <c r="O39" s="280"/>
      <c r="P39" s="280"/>
      <c r="Q39" s="280"/>
      <c r="R39" s="279"/>
      <c r="S39" s="281"/>
      <c r="T39" s="279"/>
      <c r="U39" s="289"/>
      <c r="V39" s="281"/>
      <c r="W39" s="285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</row>
    <row r="40" spans="1:36" ht="15" customHeight="1">
      <c r="A40" s="245"/>
      <c r="B40" s="246"/>
      <c r="C40" s="286"/>
      <c r="D40" s="286"/>
      <c r="E40" s="286"/>
      <c r="F40" s="245"/>
      <c r="G40" s="245"/>
      <c r="H40" s="245"/>
      <c r="I40" s="287"/>
      <c r="J40" s="283"/>
      <c r="K40" s="249"/>
      <c r="L40" s="277"/>
      <c r="M40" s="202" t="s">
        <v>158</v>
      </c>
      <c r="N40" s="289"/>
      <c r="O40" s="280"/>
      <c r="P40" s="280"/>
      <c r="Q40" s="280"/>
      <c r="R40" s="279"/>
      <c r="S40" s="281"/>
      <c r="T40" s="279"/>
      <c r="U40" s="289"/>
      <c r="V40" s="281"/>
      <c r="W40" s="285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</row>
    <row r="41" spans="1:36" ht="15" customHeight="1">
      <c r="A41" s="246"/>
      <c r="B41" s="286"/>
      <c r="C41" s="286"/>
      <c r="D41" s="286"/>
      <c r="E41" s="290"/>
      <c r="F41" s="286"/>
      <c r="G41" s="245"/>
      <c r="H41" s="245"/>
      <c r="I41" s="167"/>
      <c r="J41" s="283"/>
      <c r="K41" s="266"/>
      <c r="L41" s="277"/>
      <c r="M41" s="291" t="s">
        <v>179</v>
      </c>
      <c r="N41" s="289"/>
      <c r="O41" s="280"/>
      <c r="P41" s="280"/>
      <c r="Q41" s="280"/>
      <c r="R41" s="279"/>
      <c r="S41" s="281"/>
      <c r="T41" s="279"/>
      <c r="U41" s="289"/>
      <c r="V41" s="281"/>
      <c r="W41" s="285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</row>
    <row r="42" ht="18.75" customHeight="1"/>
    <row r="43" spans="1:36" s="536" customFormat="1" ht="16.5" customHeight="1">
      <c r="A43" s="536" t="s">
        <v>518</v>
      </c>
      <c r="C43" s="536" t="s">
        <v>83</v>
      </c>
      <c r="U43" s="554"/>
      <c r="X43" s="555"/>
      <c r="Y43" s="555"/>
      <c r="Z43" s="555"/>
      <c r="AA43" s="555"/>
      <c r="AB43" s="555"/>
      <c r="AC43" s="555"/>
      <c r="AD43" s="555"/>
      <c r="AE43" s="555"/>
      <c r="AF43" s="555"/>
      <c r="AG43" s="555"/>
      <c r="AH43" s="555"/>
      <c r="AI43" s="555"/>
      <c r="AJ43" s="555"/>
    </row>
    <row r="45" spans="1:36" ht="16.5" customHeight="1">
      <c r="A45" s="245">
        <v>1</v>
      </c>
      <c r="B45" s="246"/>
      <c r="C45" s="246"/>
      <c r="D45" s="246"/>
      <c r="E45" s="247"/>
      <c r="F45" s="245"/>
      <c r="G45" s="245"/>
      <c r="H45" s="245"/>
      <c r="I45" s="248"/>
      <c r="J45" s="249"/>
      <c r="K45" s="249"/>
      <c r="L45" s="250" t="e">
        <f>#N/A</f>
        <v>#NAME?</v>
      </c>
      <c r="M45" s="226" t="s">
        <v>76</v>
      </c>
      <c r="N45" s="251"/>
      <c r="O45" s="136"/>
      <c r="P45" s="136"/>
      <c r="Q45" s="136"/>
      <c r="R45" s="136"/>
      <c r="S45" s="136"/>
      <c r="T45" s="136"/>
      <c r="U45" s="136"/>
      <c r="V45" s="136"/>
      <c r="W45" s="252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</row>
    <row r="46" spans="1:36" s="153" customFormat="1" ht="15" customHeight="1">
      <c r="A46" s="245"/>
      <c r="B46" s="245">
        <v>1</v>
      </c>
      <c r="C46" s="246"/>
      <c r="D46" s="246"/>
      <c r="E46" s="245"/>
      <c r="F46" s="245"/>
      <c r="G46" s="245"/>
      <c r="H46" s="245"/>
      <c r="I46" s="167"/>
      <c r="J46" s="253"/>
      <c r="L46" s="254" t="e">
        <f>#N/A</f>
        <v>#NAME?</v>
      </c>
      <c r="M46" s="255" t="s">
        <v>105</v>
      </c>
      <c r="N46" s="251"/>
      <c r="O46" s="136"/>
      <c r="P46" s="136"/>
      <c r="Q46" s="136"/>
      <c r="R46" s="136"/>
      <c r="S46" s="136"/>
      <c r="T46" s="136"/>
      <c r="U46" s="136"/>
      <c r="V46" s="136"/>
      <c r="W46" s="252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</row>
    <row r="47" spans="1:36" s="153" customFormat="1" ht="24.75" customHeight="1">
      <c r="A47" s="245"/>
      <c r="B47" s="245"/>
      <c r="C47" s="245">
        <v>1</v>
      </c>
      <c r="D47" s="246"/>
      <c r="E47" s="245"/>
      <c r="F47" s="245"/>
      <c r="G47" s="245"/>
      <c r="H47" s="245"/>
      <c r="I47" s="256"/>
      <c r="J47" s="253"/>
      <c r="K47" s="257"/>
      <c r="L47" s="254" t="e">
        <f>#N/A</f>
        <v>#NAME?</v>
      </c>
      <c r="M47" s="258" t="s">
        <v>172</v>
      </c>
      <c r="N47" s="251"/>
      <c r="O47" s="136"/>
      <c r="P47" s="136"/>
      <c r="Q47" s="136"/>
      <c r="R47" s="136"/>
      <c r="S47" s="136"/>
      <c r="T47" s="136"/>
      <c r="U47" s="136"/>
      <c r="V47" s="136"/>
      <c r="W47" s="252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</row>
    <row r="48" spans="1:36" s="153" customFormat="1" ht="15" customHeight="1">
      <c r="A48" s="245"/>
      <c r="B48" s="245"/>
      <c r="C48" s="245"/>
      <c r="D48" s="245">
        <v>1</v>
      </c>
      <c r="E48" s="245"/>
      <c r="F48" s="245"/>
      <c r="G48" s="245"/>
      <c r="H48" s="245"/>
      <c r="I48" s="159"/>
      <c r="J48" s="253"/>
      <c r="K48" s="257"/>
      <c r="L48" s="254" t="e">
        <f>#N/A</f>
        <v>#NAME?</v>
      </c>
      <c r="M48" s="260" t="s">
        <v>173</v>
      </c>
      <c r="N48" s="251"/>
      <c r="O48" s="261"/>
      <c r="P48" s="261"/>
      <c r="Q48" s="261"/>
      <c r="R48" s="261"/>
      <c r="S48" s="261"/>
      <c r="T48" s="261"/>
      <c r="U48" s="261"/>
      <c r="V48" s="261"/>
      <c r="W48" s="252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</row>
    <row r="49" spans="1:36" s="153" customFormat="1" ht="15" customHeight="1">
      <c r="A49" s="245"/>
      <c r="B49" s="245"/>
      <c r="C49" s="245"/>
      <c r="D49" s="245"/>
      <c r="E49" s="245">
        <v>1</v>
      </c>
      <c r="F49" s="245"/>
      <c r="G49" s="245"/>
      <c r="H49" s="245"/>
      <c r="I49" s="159"/>
      <c r="J49" s="159"/>
      <c r="K49" s="257"/>
      <c r="L49" s="254" t="e">
        <f>#N/A</f>
        <v>#NAME?</v>
      </c>
      <c r="M49" s="263" t="s">
        <v>174</v>
      </c>
      <c r="N49" s="264"/>
      <c r="O49" s="301"/>
      <c r="P49" s="301"/>
      <c r="Q49" s="301"/>
      <c r="R49" s="301"/>
      <c r="S49" s="301"/>
      <c r="T49" s="301"/>
      <c r="U49" s="301"/>
      <c r="V49" s="301"/>
      <c r="W49" s="252"/>
      <c r="X49" s="219"/>
      <c r="Y49" s="259" t="e">
        <f>#N/A</f>
        <v>#NAME?</v>
      </c>
      <c r="Z49" s="219"/>
      <c r="AA49" s="259"/>
      <c r="AB49" s="219"/>
      <c r="AC49" s="219"/>
      <c r="AD49" s="219"/>
      <c r="AE49" s="219"/>
      <c r="AF49" s="219"/>
      <c r="AG49" s="219"/>
      <c r="AH49" s="219"/>
      <c r="AI49" s="219"/>
      <c r="AJ49" s="219"/>
    </row>
    <row r="50" spans="1:36" s="153" customFormat="1" ht="16.5" customHeight="1">
      <c r="A50" s="245"/>
      <c r="B50" s="245"/>
      <c r="C50" s="245"/>
      <c r="D50" s="245"/>
      <c r="E50" s="245"/>
      <c r="F50" s="246">
        <v>1</v>
      </c>
      <c r="G50" s="246"/>
      <c r="H50" s="246"/>
      <c r="I50" s="159"/>
      <c r="J50" s="159"/>
      <c r="K50" s="266"/>
      <c r="L50" s="254" t="e">
        <f>#N/A</f>
        <v>#NAME?</v>
      </c>
      <c r="M50" s="267"/>
      <c r="N50" s="297"/>
      <c r="O50" s="268"/>
      <c r="P50" s="268"/>
      <c r="Q50" s="268"/>
      <c r="R50" s="75"/>
      <c r="S50" s="269" t="s">
        <v>61</v>
      </c>
      <c r="T50" s="75"/>
      <c r="U50" s="269" t="s">
        <v>37</v>
      </c>
      <c r="V50" s="299"/>
      <c r="W50" s="252"/>
      <c r="X50" s="219" t="e">
        <f>#N/A</f>
        <v>#NAME?</v>
      </c>
      <c r="Y50" s="259"/>
      <c r="Z50" s="259">
        <f>IF(M50="","",M50)</f>
      </c>
      <c r="AA50" s="259"/>
      <c r="AB50" s="259"/>
      <c r="AC50" s="259"/>
      <c r="AD50" s="219"/>
      <c r="AE50" s="219"/>
      <c r="AF50" s="219"/>
      <c r="AG50" s="219"/>
      <c r="AH50" s="219"/>
      <c r="AI50" s="219"/>
      <c r="AJ50" s="219"/>
    </row>
    <row r="51" spans="1:36" s="153" customFormat="1" ht="0" customHeight="1" hidden="1">
      <c r="A51" s="245"/>
      <c r="B51" s="245"/>
      <c r="C51" s="245"/>
      <c r="D51" s="245"/>
      <c r="E51" s="245"/>
      <c r="F51" s="246"/>
      <c r="G51" s="246"/>
      <c r="H51" s="246"/>
      <c r="I51" s="159"/>
      <c r="J51" s="159"/>
      <c r="K51" s="266"/>
      <c r="L51" s="271"/>
      <c r="M51" s="272"/>
      <c r="N51" s="300"/>
      <c r="O51" s="268"/>
      <c r="P51" s="268"/>
      <c r="Q51" s="275">
        <f>R50&amp;"-"&amp;T50</f>
        <v>0</v>
      </c>
      <c r="R51" s="75"/>
      <c r="S51" s="269"/>
      <c r="T51" s="75"/>
      <c r="U51" s="269"/>
      <c r="V51" s="299"/>
      <c r="W51" s="262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</row>
    <row r="52" spans="1:36" ht="15" customHeight="1">
      <c r="A52" s="245"/>
      <c r="B52" s="245"/>
      <c r="C52" s="245"/>
      <c r="D52" s="245"/>
      <c r="E52" s="245"/>
      <c r="F52" s="246"/>
      <c r="G52" s="246"/>
      <c r="H52" s="246"/>
      <c r="I52" s="159"/>
      <c r="J52" s="159"/>
      <c r="K52" s="276"/>
      <c r="L52" s="277"/>
      <c r="M52" s="278" t="s">
        <v>175</v>
      </c>
      <c r="N52" s="284"/>
      <c r="O52" s="280"/>
      <c r="P52" s="280"/>
      <c r="Q52" s="280"/>
      <c r="R52" s="279"/>
      <c r="S52" s="281"/>
      <c r="T52" s="279"/>
      <c r="U52" s="284"/>
      <c r="V52" s="281"/>
      <c r="W52" s="282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</row>
    <row r="53" spans="1:36" ht="15" customHeight="1">
      <c r="A53" s="245"/>
      <c r="B53" s="245"/>
      <c r="C53" s="245"/>
      <c r="D53" s="245"/>
      <c r="E53" s="246"/>
      <c r="F53" s="245"/>
      <c r="G53" s="245"/>
      <c r="H53" s="245"/>
      <c r="I53" s="159"/>
      <c r="J53" s="283"/>
      <c r="K53" s="276"/>
      <c r="L53" s="277"/>
      <c r="M53" s="284" t="s">
        <v>176</v>
      </c>
      <c r="N53" s="288"/>
      <c r="O53" s="280"/>
      <c r="P53" s="280"/>
      <c r="Q53" s="280"/>
      <c r="R53" s="279"/>
      <c r="S53" s="281"/>
      <c r="T53" s="279"/>
      <c r="U53" s="288"/>
      <c r="V53" s="281"/>
      <c r="W53" s="285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</row>
    <row r="54" spans="1:36" ht="15" customHeight="1">
      <c r="A54" s="245"/>
      <c r="B54" s="245"/>
      <c r="C54" s="245"/>
      <c r="D54" s="246"/>
      <c r="E54" s="286"/>
      <c r="F54" s="245"/>
      <c r="G54" s="245"/>
      <c r="H54" s="245"/>
      <c r="I54" s="287"/>
      <c r="J54" s="283"/>
      <c r="K54" s="249"/>
      <c r="L54" s="277"/>
      <c r="M54" s="288" t="s">
        <v>177</v>
      </c>
      <c r="N54" s="289"/>
      <c r="O54" s="280"/>
      <c r="P54" s="280"/>
      <c r="Q54" s="280"/>
      <c r="R54" s="279"/>
      <c r="S54" s="281"/>
      <c r="T54" s="279"/>
      <c r="U54" s="289"/>
      <c r="V54" s="281"/>
      <c r="W54" s="285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</row>
    <row r="55" spans="1:36" ht="15" customHeight="1">
      <c r="A55" s="245"/>
      <c r="B55" s="245"/>
      <c r="C55" s="246"/>
      <c r="D55" s="246"/>
      <c r="E55" s="286"/>
      <c r="F55" s="245"/>
      <c r="G55" s="245"/>
      <c r="H55" s="245"/>
      <c r="I55" s="287"/>
      <c r="J55" s="283"/>
      <c r="K55" s="249"/>
      <c r="L55" s="277"/>
      <c r="M55" s="289" t="s">
        <v>178</v>
      </c>
      <c r="N55" s="289"/>
      <c r="O55" s="280"/>
      <c r="P55" s="280"/>
      <c r="Q55" s="280"/>
      <c r="R55" s="279"/>
      <c r="S55" s="281"/>
      <c r="T55" s="279"/>
      <c r="U55" s="289"/>
      <c r="V55" s="281"/>
      <c r="W55" s="285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</row>
    <row r="56" spans="1:36" ht="15" customHeight="1">
      <c r="A56" s="245"/>
      <c r="B56" s="246"/>
      <c r="C56" s="286"/>
      <c r="D56" s="286"/>
      <c r="E56" s="286"/>
      <c r="F56" s="245"/>
      <c r="G56" s="245"/>
      <c r="H56" s="245"/>
      <c r="I56" s="287"/>
      <c r="J56" s="283"/>
      <c r="K56" s="249"/>
      <c r="L56" s="277"/>
      <c r="M56" s="202" t="s">
        <v>158</v>
      </c>
      <c r="N56" s="289"/>
      <c r="O56" s="280"/>
      <c r="P56" s="280"/>
      <c r="Q56" s="280"/>
      <c r="R56" s="279"/>
      <c r="S56" s="281"/>
      <c r="T56" s="279"/>
      <c r="U56" s="289"/>
      <c r="V56" s="281"/>
      <c r="W56" s="285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</row>
    <row r="57" spans="1:36" ht="16.5" customHeight="1">
      <c r="A57" s="246"/>
      <c r="B57" s="286"/>
      <c r="C57" s="286"/>
      <c r="D57" s="286"/>
      <c r="E57" s="290"/>
      <c r="F57" s="286"/>
      <c r="G57" s="245"/>
      <c r="H57" s="245"/>
      <c r="I57" s="167"/>
      <c r="J57" s="283"/>
      <c r="K57" s="266"/>
      <c r="L57" s="277"/>
      <c r="M57" s="291" t="s">
        <v>179</v>
      </c>
      <c r="N57" s="289"/>
      <c r="O57" s="280"/>
      <c r="P57" s="280"/>
      <c r="Q57" s="280"/>
      <c r="R57" s="279"/>
      <c r="S57" s="281"/>
      <c r="T57" s="279"/>
      <c r="U57" s="289"/>
      <c r="V57" s="281"/>
      <c r="W57" s="285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</row>
    <row r="58" spans="1:36" s="536" customFormat="1" ht="16.5" customHeight="1">
      <c r="A58" s="536" t="s">
        <v>518</v>
      </c>
      <c r="C58" s="536" t="s">
        <v>84</v>
      </c>
      <c r="V58" s="554"/>
      <c r="X58" s="555"/>
      <c r="Y58" s="555"/>
      <c r="Z58" s="555"/>
      <c r="AA58" s="555"/>
      <c r="AB58" s="555"/>
      <c r="AC58" s="555"/>
      <c r="AD58" s="555"/>
      <c r="AE58" s="555"/>
      <c r="AF58" s="555"/>
      <c r="AG58" s="555"/>
      <c r="AH58" s="555"/>
      <c r="AI58" s="555"/>
      <c r="AJ58" s="555"/>
    </row>
    <row r="60" spans="1:36" ht="16.5" customHeight="1">
      <c r="A60" s="245">
        <v>1</v>
      </c>
      <c r="B60" s="246"/>
      <c r="C60" s="246"/>
      <c r="D60" s="246"/>
      <c r="E60" s="247"/>
      <c r="F60" s="245"/>
      <c r="G60" s="245"/>
      <c r="H60" s="245"/>
      <c r="I60" s="248"/>
      <c r="J60" s="249"/>
      <c r="K60" s="249"/>
      <c r="L60" s="250" t="e">
        <f>#N/A</f>
        <v>#NAME?</v>
      </c>
      <c r="M60" s="226" t="s">
        <v>76</v>
      </c>
      <c r="N60" s="251"/>
      <c r="O60" s="136"/>
      <c r="P60" s="136"/>
      <c r="Q60" s="136"/>
      <c r="R60" s="136"/>
      <c r="S60" s="136"/>
      <c r="T60" s="136"/>
      <c r="U60" s="136"/>
      <c r="V60" s="136"/>
      <c r="W60" s="252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</row>
    <row r="61" spans="1:36" s="153" customFormat="1" ht="15" customHeight="1">
      <c r="A61" s="245"/>
      <c r="B61" s="245">
        <v>1</v>
      </c>
      <c r="C61" s="246"/>
      <c r="D61" s="246"/>
      <c r="E61" s="245"/>
      <c r="F61" s="245"/>
      <c r="G61" s="245"/>
      <c r="H61" s="245"/>
      <c r="I61" s="167"/>
      <c r="J61" s="253"/>
      <c r="L61" s="254" t="e">
        <f>#N/A</f>
        <v>#NAME?</v>
      </c>
      <c r="M61" s="255" t="s">
        <v>105</v>
      </c>
      <c r="N61" s="251"/>
      <c r="O61" s="136"/>
      <c r="P61" s="136"/>
      <c r="Q61" s="136"/>
      <c r="R61" s="136"/>
      <c r="S61" s="136"/>
      <c r="T61" s="136"/>
      <c r="U61" s="136"/>
      <c r="V61" s="136"/>
      <c r="W61" s="252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</row>
    <row r="62" spans="1:36" s="153" customFormat="1" ht="24.75" customHeight="1">
      <c r="A62" s="245"/>
      <c r="B62" s="245"/>
      <c r="C62" s="245">
        <v>1</v>
      </c>
      <c r="D62" s="246"/>
      <c r="E62" s="245"/>
      <c r="F62" s="245"/>
      <c r="G62" s="245"/>
      <c r="H62" s="245"/>
      <c r="I62" s="256"/>
      <c r="J62" s="253"/>
      <c r="K62" s="257"/>
      <c r="L62" s="254" t="e">
        <f>#N/A</f>
        <v>#NAME?</v>
      </c>
      <c r="M62" s="258" t="s">
        <v>172</v>
      </c>
      <c r="N62" s="251"/>
      <c r="O62" s="136"/>
      <c r="P62" s="136"/>
      <c r="Q62" s="136"/>
      <c r="R62" s="136"/>
      <c r="S62" s="136"/>
      <c r="T62" s="136"/>
      <c r="U62" s="136"/>
      <c r="V62" s="136"/>
      <c r="W62" s="252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</row>
    <row r="63" spans="1:36" s="153" customFormat="1" ht="15" customHeight="1">
      <c r="A63" s="245"/>
      <c r="B63" s="245"/>
      <c r="C63" s="245"/>
      <c r="D63" s="245">
        <v>1</v>
      </c>
      <c r="E63" s="245"/>
      <c r="F63" s="245"/>
      <c r="G63" s="245"/>
      <c r="H63" s="245"/>
      <c r="I63" s="159"/>
      <c r="J63" s="253"/>
      <c r="K63" s="257"/>
      <c r="L63" s="254" t="e">
        <f>#N/A</f>
        <v>#NAME?</v>
      </c>
      <c r="M63" s="260" t="s">
        <v>173</v>
      </c>
      <c r="N63" s="251"/>
      <c r="O63" s="261"/>
      <c r="P63" s="261"/>
      <c r="Q63" s="261"/>
      <c r="R63" s="261"/>
      <c r="S63" s="261"/>
      <c r="T63" s="261"/>
      <c r="U63" s="261"/>
      <c r="V63" s="261"/>
      <c r="W63" s="252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</row>
    <row r="64" spans="1:36" s="153" customFormat="1" ht="15" customHeight="1">
      <c r="A64" s="245"/>
      <c r="B64" s="245"/>
      <c r="C64" s="245"/>
      <c r="D64" s="245"/>
      <c r="E64" s="245">
        <v>1</v>
      </c>
      <c r="F64" s="245"/>
      <c r="G64" s="245"/>
      <c r="H64" s="245"/>
      <c r="I64" s="159"/>
      <c r="J64" s="159"/>
      <c r="K64" s="257"/>
      <c r="L64" s="254" t="e">
        <f>#N/A</f>
        <v>#NAME?</v>
      </c>
      <c r="M64" s="263" t="s">
        <v>174</v>
      </c>
      <c r="N64" s="264"/>
      <c r="O64" s="301"/>
      <c r="P64" s="301"/>
      <c r="Q64" s="301"/>
      <c r="R64" s="301"/>
      <c r="S64" s="301"/>
      <c r="T64" s="301"/>
      <c r="U64" s="301"/>
      <c r="V64" s="301"/>
      <c r="W64" s="252"/>
      <c r="X64" s="219"/>
      <c r="Y64" s="259" t="e">
        <f>#N/A</f>
        <v>#NAME?</v>
      </c>
      <c r="Z64" s="219"/>
      <c r="AA64" s="259"/>
      <c r="AB64" s="219"/>
      <c r="AC64" s="219"/>
      <c r="AD64" s="219"/>
      <c r="AE64" s="219"/>
      <c r="AF64" s="219"/>
      <c r="AG64" s="219"/>
      <c r="AH64" s="219"/>
      <c r="AI64" s="219"/>
      <c r="AJ64" s="219"/>
    </row>
    <row r="65" spans="1:36" s="153" customFormat="1" ht="16.5" customHeight="1">
      <c r="A65" s="245"/>
      <c r="B65" s="245"/>
      <c r="C65" s="245"/>
      <c r="D65" s="245"/>
      <c r="E65" s="245"/>
      <c r="F65" s="246">
        <v>1</v>
      </c>
      <c r="G65" s="246"/>
      <c r="H65" s="246"/>
      <c r="I65" s="159"/>
      <c r="J65" s="159"/>
      <c r="K65" s="266"/>
      <c r="L65" s="254" t="e">
        <f>#N/A</f>
        <v>#NAME?</v>
      </c>
      <c r="M65" s="267"/>
      <c r="N65" s="297"/>
      <c r="O65" s="268"/>
      <c r="P65" s="268"/>
      <c r="Q65" s="268"/>
      <c r="R65" s="75"/>
      <c r="S65" s="269" t="s">
        <v>61</v>
      </c>
      <c r="T65" s="75"/>
      <c r="U65" s="269" t="s">
        <v>37</v>
      </c>
      <c r="V65" s="299"/>
      <c r="W65" s="252"/>
      <c r="X65" s="219" t="e">
        <f>#N/A</f>
        <v>#NAME?</v>
      </c>
      <c r="Y65" s="259"/>
      <c r="Z65" s="259">
        <f>IF(M65="","",M65)</f>
      </c>
      <c r="AA65" s="259"/>
      <c r="AB65" s="259"/>
      <c r="AC65" s="259"/>
      <c r="AD65" s="219"/>
      <c r="AE65" s="219"/>
      <c r="AF65" s="219"/>
      <c r="AG65" s="219"/>
      <c r="AH65" s="219"/>
      <c r="AI65" s="219"/>
      <c r="AJ65" s="219"/>
    </row>
    <row r="66" spans="1:36" s="153" customFormat="1" ht="0" customHeight="1" hidden="1">
      <c r="A66" s="245"/>
      <c r="B66" s="245"/>
      <c r="C66" s="245"/>
      <c r="D66" s="245"/>
      <c r="E66" s="245"/>
      <c r="F66" s="246"/>
      <c r="G66" s="246"/>
      <c r="H66" s="246"/>
      <c r="I66" s="159"/>
      <c r="J66" s="159"/>
      <c r="K66" s="266"/>
      <c r="L66" s="271"/>
      <c r="M66" s="272"/>
      <c r="N66" s="300"/>
      <c r="O66" s="268"/>
      <c r="P66" s="268"/>
      <c r="Q66" s="275">
        <f>R65&amp;"-"&amp;T65</f>
        <v>0</v>
      </c>
      <c r="R66" s="75"/>
      <c r="S66" s="269"/>
      <c r="T66" s="75"/>
      <c r="U66" s="269"/>
      <c r="V66" s="299"/>
      <c r="W66" s="262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</row>
    <row r="67" spans="1:36" ht="15" customHeight="1">
      <c r="A67" s="245"/>
      <c r="B67" s="245"/>
      <c r="C67" s="245"/>
      <c r="D67" s="245"/>
      <c r="E67" s="245"/>
      <c r="F67" s="246"/>
      <c r="G67" s="246"/>
      <c r="H67" s="246"/>
      <c r="I67" s="159"/>
      <c r="J67" s="159"/>
      <c r="K67" s="276"/>
      <c r="L67" s="277"/>
      <c r="M67" s="278" t="s">
        <v>175</v>
      </c>
      <c r="N67" s="284"/>
      <c r="O67" s="280"/>
      <c r="P67" s="280"/>
      <c r="Q67" s="280"/>
      <c r="R67" s="279"/>
      <c r="S67" s="281"/>
      <c r="T67" s="279"/>
      <c r="U67" s="284"/>
      <c r="V67" s="281"/>
      <c r="W67" s="282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</row>
    <row r="68" spans="1:36" ht="15" customHeight="1">
      <c r="A68" s="245"/>
      <c r="B68" s="245"/>
      <c r="C68" s="245"/>
      <c r="D68" s="245"/>
      <c r="E68" s="246"/>
      <c r="F68" s="245"/>
      <c r="G68" s="245"/>
      <c r="H68" s="245"/>
      <c r="I68" s="159"/>
      <c r="J68" s="283"/>
      <c r="K68" s="276"/>
      <c r="L68" s="277"/>
      <c r="M68" s="284" t="s">
        <v>176</v>
      </c>
      <c r="N68" s="288"/>
      <c r="O68" s="280"/>
      <c r="P68" s="280"/>
      <c r="Q68" s="280"/>
      <c r="R68" s="279"/>
      <c r="S68" s="281"/>
      <c r="T68" s="279"/>
      <c r="U68" s="288"/>
      <c r="V68" s="281"/>
      <c r="W68" s="285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</row>
    <row r="69" spans="1:36" ht="15" customHeight="1">
      <c r="A69" s="245"/>
      <c r="B69" s="245"/>
      <c r="C69" s="245"/>
      <c r="D69" s="246"/>
      <c r="E69" s="286"/>
      <c r="F69" s="245"/>
      <c r="G69" s="245"/>
      <c r="H69" s="245"/>
      <c r="I69" s="287"/>
      <c r="J69" s="283"/>
      <c r="K69" s="249"/>
      <c r="L69" s="277"/>
      <c r="M69" s="288" t="s">
        <v>177</v>
      </c>
      <c r="N69" s="289"/>
      <c r="O69" s="280"/>
      <c r="P69" s="280"/>
      <c r="Q69" s="280"/>
      <c r="R69" s="279"/>
      <c r="S69" s="281"/>
      <c r="T69" s="279"/>
      <c r="U69" s="289"/>
      <c r="V69" s="281"/>
      <c r="W69" s="285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</row>
    <row r="70" spans="1:36" ht="15" customHeight="1">
      <c r="A70" s="245"/>
      <c r="B70" s="245"/>
      <c r="C70" s="246"/>
      <c r="D70" s="246"/>
      <c r="E70" s="286"/>
      <c r="F70" s="245"/>
      <c r="G70" s="245"/>
      <c r="H70" s="245"/>
      <c r="I70" s="287"/>
      <c r="J70" s="283"/>
      <c r="K70" s="249"/>
      <c r="L70" s="277"/>
      <c r="M70" s="289" t="s">
        <v>178</v>
      </c>
      <c r="N70" s="289"/>
      <c r="O70" s="280"/>
      <c r="P70" s="280"/>
      <c r="Q70" s="280"/>
      <c r="R70" s="279"/>
      <c r="S70" s="281"/>
      <c r="T70" s="279"/>
      <c r="U70" s="289"/>
      <c r="V70" s="281"/>
      <c r="W70" s="285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</row>
    <row r="71" spans="1:36" ht="15" customHeight="1">
      <c r="A71" s="245"/>
      <c r="B71" s="246"/>
      <c r="C71" s="286"/>
      <c r="D71" s="286"/>
      <c r="E71" s="286"/>
      <c r="F71" s="245"/>
      <c r="G71" s="245"/>
      <c r="H71" s="245"/>
      <c r="I71" s="287"/>
      <c r="J71" s="283"/>
      <c r="K71" s="249"/>
      <c r="L71" s="277"/>
      <c r="M71" s="202" t="s">
        <v>158</v>
      </c>
      <c r="N71" s="289"/>
      <c r="O71" s="280"/>
      <c r="P71" s="280"/>
      <c r="Q71" s="280"/>
      <c r="R71" s="279"/>
      <c r="S71" s="281"/>
      <c r="T71" s="279"/>
      <c r="U71" s="289"/>
      <c r="V71" s="281"/>
      <c r="W71" s="285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</row>
    <row r="72" spans="1:36" ht="16.5" customHeight="1">
      <c r="A72" s="246"/>
      <c r="B72" s="286"/>
      <c r="C72" s="286"/>
      <c r="D72" s="286"/>
      <c r="E72" s="290"/>
      <c r="F72" s="286"/>
      <c r="G72" s="245"/>
      <c r="H72" s="245"/>
      <c r="I72" s="167"/>
      <c r="J72" s="283"/>
      <c r="K72" s="266"/>
      <c r="L72" s="277"/>
      <c r="M72" s="291" t="s">
        <v>179</v>
      </c>
      <c r="N72" s="289"/>
      <c r="O72" s="280"/>
      <c r="P72" s="280"/>
      <c r="Q72" s="280"/>
      <c r="R72" s="279"/>
      <c r="S72" s="281"/>
      <c r="T72" s="279"/>
      <c r="U72" s="289"/>
      <c r="V72" s="281"/>
      <c r="W72" s="285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</row>
    <row r="73" spans="1:36" s="536" customFormat="1" ht="16.5" customHeight="1">
      <c r="A73" s="536" t="s">
        <v>518</v>
      </c>
      <c r="C73" s="536" t="s">
        <v>85</v>
      </c>
      <c r="V73" s="554"/>
      <c r="X73" s="555"/>
      <c r="Y73" s="555"/>
      <c r="Z73" s="555"/>
      <c r="AA73" s="555"/>
      <c r="AB73" s="555"/>
      <c r="AC73" s="555"/>
      <c r="AD73" s="555"/>
      <c r="AE73" s="555"/>
      <c r="AF73" s="555"/>
      <c r="AG73" s="555"/>
      <c r="AH73" s="555"/>
      <c r="AI73" s="555"/>
      <c r="AJ73" s="555"/>
    </row>
    <row r="75" spans="1:36" ht="16.5" customHeight="1">
      <c r="A75" s="245">
        <v>1</v>
      </c>
      <c r="B75" s="246"/>
      <c r="C75" s="246"/>
      <c r="D75" s="246"/>
      <c r="E75" s="247"/>
      <c r="F75" s="245"/>
      <c r="G75" s="245"/>
      <c r="H75" s="245"/>
      <c r="I75" s="248"/>
      <c r="J75" s="249"/>
      <c r="K75" s="249"/>
      <c r="L75" s="250" t="e">
        <f>#N/A</f>
        <v>#NAME?</v>
      </c>
      <c r="M75" s="226" t="s">
        <v>76</v>
      </c>
      <c r="N75" s="251"/>
      <c r="O75" s="136"/>
      <c r="P75" s="136"/>
      <c r="Q75" s="136"/>
      <c r="R75" s="136"/>
      <c r="S75" s="136"/>
      <c r="T75" s="136"/>
      <c r="U75" s="136"/>
      <c r="V75" s="136"/>
      <c r="W75" s="252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</row>
    <row r="76" spans="1:36" s="153" customFormat="1" ht="15" customHeight="1">
      <c r="A76" s="245"/>
      <c r="B76" s="245">
        <v>1</v>
      </c>
      <c r="C76" s="246"/>
      <c r="D76" s="246"/>
      <c r="E76" s="245"/>
      <c r="F76" s="245"/>
      <c r="G76" s="245"/>
      <c r="H76" s="245"/>
      <c r="I76" s="167"/>
      <c r="J76" s="253"/>
      <c r="L76" s="254" t="e">
        <f>#N/A</f>
        <v>#NAME?</v>
      </c>
      <c r="M76" s="255" t="s">
        <v>105</v>
      </c>
      <c r="N76" s="251"/>
      <c r="O76" s="136"/>
      <c r="P76" s="136"/>
      <c r="Q76" s="136"/>
      <c r="R76" s="136"/>
      <c r="S76" s="136"/>
      <c r="T76" s="136"/>
      <c r="U76" s="136"/>
      <c r="V76" s="136"/>
      <c r="W76" s="252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</row>
    <row r="77" spans="1:36" s="153" customFormat="1" ht="24.75" customHeight="1">
      <c r="A77" s="245"/>
      <c r="B77" s="245"/>
      <c r="C77" s="245">
        <v>1</v>
      </c>
      <c r="D77" s="246"/>
      <c r="E77" s="245"/>
      <c r="F77" s="245"/>
      <c r="G77" s="245"/>
      <c r="H77" s="245"/>
      <c r="I77" s="256"/>
      <c r="J77" s="253"/>
      <c r="K77" s="257"/>
      <c r="L77" s="254" t="e">
        <f>#N/A</f>
        <v>#NAME?</v>
      </c>
      <c r="M77" s="258" t="s">
        <v>172</v>
      </c>
      <c r="N77" s="251"/>
      <c r="O77" s="136"/>
      <c r="P77" s="136"/>
      <c r="Q77" s="136"/>
      <c r="R77" s="136"/>
      <c r="S77" s="136"/>
      <c r="T77" s="136"/>
      <c r="U77" s="136"/>
      <c r="V77" s="136"/>
      <c r="W77" s="252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219"/>
    </row>
    <row r="78" spans="1:36" s="153" customFormat="1" ht="15" customHeight="1">
      <c r="A78" s="245"/>
      <c r="B78" s="245"/>
      <c r="C78" s="245"/>
      <c r="D78" s="245">
        <v>1</v>
      </c>
      <c r="E78" s="245"/>
      <c r="F78" s="245"/>
      <c r="G78" s="245"/>
      <c r="H78" s="245"/>
      <c r="I78" s="159"/>
      <c r="J78" s="253"/>
      <c r="K78" s="257"/>
      <c r="L78" s="254" t="e">
        <f>#N/A</f>
        <v>#NAME?</v>
      </c>
      <c r="M78" s="260" t="s">
        <v>173</v>
      </c>
      <c r="N78" s="251"/>
      <c r="O78" s="261"/>
      <c r="P78" s="261"/>
      <c r="Q78" s="261"/>
      <c r="R78" s="261"/>
      <c r="S78" s="261"/>
      <c r="T78" s="261"/>
      <c r="U78" s="261"/>
      <c r="V78" s="261"/>
      <c r="W78" s="252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</row>
    <row r="79" spans="1:36" s="153" customFormat="1" ht="15" customHeight="1">
      <c r="A79" s="245"/>
      <c r="B79" s="245"/>
      <c r="C79" s="245"/>
      <c r="D79" s="245"/>
      <c r="E79" s="245">
        <v>1</v>
      </c>
      <c r="F79" s="245"/>
      <c r="G79" s="245"/>
      <c r="H79" s="245"/>
      <c r="I79" s="159"/>
      <c r="J79" s="159"/>
      <c r="K79" s="257"/>
      <c r="L79" s="254" t="e">
        <f>#N/A</f>
        <v>#NAME?</v>
      </c>
      <c r="M79" s="263" t="s">
        <v>174</v>
      </c>
      <c r="N79" s="264"/>
      <c r="O79" s="301"/>
      <c r="P79" s="301"/>
      <c r="Q79" s="301"/>
      <c r="R79" s="301"/>
      <c r="S79" s="301"/>
      <c r="T79" s="301"/>
      <c r="U79" s="301"/>
      <c r="V79" s="301"/>
      <c r="W79" s="252"/>
      <c r="X79" s="219"/>
      <c r="Y79" s="259" t="e">
        <f>#N/A</f>
        <v>#NAME?</v>
      </c>
      <c r="Z79" s="219"/>
      <c r="AA79" s="259"/>
      <c r="AB79" s="219"/>
      <c r="AC79" s="219"/>
      <c r="AD79" s="219"/>
      <c r="AE79" s="219"/>
      <c r="AF79" s="219"/>
      <c r="AG79" s="219"/>
      <c r="AH79" s="219"/>
      <c r="AI79" s="219"/>
      <c r="AJ79" s="219"/>
    </row>
    <row r="80" spans="1:36" s="153" customFormat="1" ht="16.5" customHeight="1">
      <c r="A80" s="245"/>
      <c r="B80" s="245"/>
      <c r="C80" s="245"/>
      <c r="D80" s="245"/>
      <c r="E80" s="245"/>
      <c r="F80" s="246">
        <v>1</v>
      </c>
      <c r="G80" s="246"/>
      <c r="H80" s="246"/>
      <c r="I80" s="159"/>
      <c r="J80" s="159"/>
      <c r="K80" s="266"/>
      <c r="L80" s="254" t="e">
        <f>#N/A</f>
        <v>#NAME?</v>
      </c>
      <c r="M80" s="267"/>
      <c r="N80" s="297"/>
      <c r="O80" s="298"/>
      <c r="P80" s="268"/>
      <c r="Q80" s="268"/>
      <c r="R80" s="75"/>
      <c r="S80" s="269" t="s">
        <v>61</v>
      </c>
      <c r="T80" s="75"/>
      <c r="U80" s="269" t="s">
        <v>37</v>
      </c>
      <c r="V80" s="299"/>
      <c r="W80" s="252"/>
      <c r="X80" s="219" t="e">
        <f>#N/A</f>
        <v>#NAME?</v>
      </c>
      <c r="Y80" s="259"/>
      <c r="Z80" s="259">
        <f>IF(M80="","",M80)</f>
      </c>
      <c r="AA80" s="259"/>
      <c r="AB80" s="259"/>
      <c r="AC80" s="259"/>
      <c r="AD80" s="219"/>
      <c r="AE80" s="219"/>
      <c r="AF80" s="219"/>
      <c r="AG80" s="219"/>
      <c r="AH80" s="219"/>
      <c r="AI80" s="219"/>
      <c r="AJ80" s="219"/>
    </row>
    <row r="81" spans="1:36" s="153" customFormat="1" ht="0" customHeight="1" hidden="1">
      <c r="A81" s="245"/>
      <c r="B81" s="245"/>
      <c r="C81" s="245"/>
      <c r="D81" s="245"/>
      <c r="E81" s="245"/>
      <c r="F81" s="246"/>
      <c r="G81" s="246"/>
      <c r="H81" s="246"/>
      <c r="I81" s="159"/>
      <c r="J81" s="159"/>
      <c r="K81" s="266"/>
      <c r="L81" s="271"/>
      <c r="M81" s="272"/>
      <c r="N81" s="300"/>
      <c r="O81" s="268"/>
      <c r="P81" s="268"/>
      <c r="Q81" s="275">
        <f>R80&amp;"-"&amp;T80</f>
        <v>0</v>
      </c>
      <c r="R81" s="75"/>
      <c r="S81" s="269"/>
      <c r="T81" s="75"/>
      <c r="U81" s="269"/>
      <c r="V81" s="299"/>
      <c r="W81" s="262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219"/>
      <c r="AI81" s="219"/>
      <c r="AJ81" s="219"/>
    </row>
    <row r="82" spans="1:36" ht="15" customHeight="1">
      <c r="A82" s="245"/>
      <c r="B82" s="245"/>
      <c r="C82" s="245"/>
      <c r="D82" s="245"/>
      <c r="E82" s="245"/>
      <c r="F82" s="246"/>
      <c r="G82" s="246"/>
      <c r="H82" s="246"/>
      <c r="I82" s="159"/>
      <c r="J82" s="159"/>
      <c r="K82" s="276"/>
      <c r="L82" s="277"/>
      <c r="M82" s="278" t="s">
        <v>175</v>
      </c>
      <c r="N82" s="284"/>
      <c r="O82" s="280"/>
      <c r="P82" s="280"/>
      <c r="Q82" s="280"/>
      <c r="R82" s="279"/>
      <c r="S82" s="281"/>
      <c r="T82" s="279"/>
      <c r="U82" s="284"/>
      <c r="V82" s="281"/>
      <c r="W82" s="282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</row>
    <row r="83" spans="1:36" ht="15" customHeight="1">
      <c r="A83" s="245"/>
      <c r="B83" s="245"/>
      <c r="C83" s="245"/>
      <c r="D83" s="245"/>
      <c r="E83" s="246"/>
      <c r="F83" s="245"/>
      <c r="G83" s="245"/>
      <c r="H83" s="245"/>
      <c r="I83" s="159"/>
      <c r="J83" s="283"/>
      <c r="K83" s="276"/>
      <c r="L83" s="277"/>
      <c r="M83" s="284" t="s">
        <v>176</v>
      </c>
      <c r="N83" s="288"/>
      <c r="O83" s="280"/>
      <c r="P83" s="280"/>
      <c r="Q83" s="280"/>
      <c r="R83" s="279"/>
      <c r="S83" s="281"/>
      <c r="T83" s="279"/>
      <c r="U83" s="288"/>
      <c r="V83" s="281"/>
      <c r="W83" s="285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</row>
    <row r="84" spans="1:36" ht="15" customHeight="1">
      <c r="A84" s="245"/>
      <c r="B84" s="245"/>
      <c r="C84" s="245"/>
      <c r="D84" s="246"/>
      <c r="E84" s="286"/>
      <c r="F84" s="245"/>
      <c r="G84" s="245"/>
      <c r="H84" s="245"/>
      <c r="I84" s="287"/>
      <c r="J84" s="283"/>
      <c r="K84" s="249"/>
      <c r="L84" s="277"/>
      <c r="M84" s="288" t="s">
        <v>177</v>
      </c>
      <c r="N84" s="289"/>
      <c r="O84" s="280"/>
      <c r="P84" s="280"/>
      <c r="Q84" s="280"/>
      <c r="R84" s="279"/>
      <c r="S84" s="281"/>
      <c r="T84" s="279"/>
      <c r="U84" s="289"/>
      <c r="V84" s="281"/>
      <c r="W84" s="285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</row>
    <row r="85" spans="1:36" ht="15" customHeight="1">
      <c r="A85" s="245"/>
      <c r="B85" s="245"/>
      <c r="C85" s="246"/>
      <c r="D85" s="246"/>
      <c r="E85" s="286"/>
      <c r="F85" s="245"/>
      <c r="G85" s="245"/>
      <c r="H85" s="245"/>
      <c r="I85" s="287"/>
      <c r="J85" s="283"/>
      <c r="K85" s="249"/>
      <c r="L85" s="277"/>
      <c r="M85" s="289" t="s">
        <v>178</v>
      </c>
      <c r="N85" s="289"/>
      <c r="O85" s="280"/>
      <c r="P85" s="280"/>
      <c r="Q85" s="280"/>
      <c r="R85" s="279"/>
      <c r="S85" s="281"/>
      <c r="T85" s="279"/>
      <c r="U85" s="289"/>
      <c r="V85" s="281"/>
      <c r="W85" s="285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</row>
    <row r="86" spans="1:36" ht="15" customHeight="1">
      <c r="A86" s="245"/>
      <c r="B86" s="246"/>
      <c r="C86" s="286"/>
      <c r="D86" s="286"/>
      <c r="E86" s="286"/>
      <c r="F86" s="245"/>
      <c r="G86" s="245"/>
      <c r="H86" s="245"/>
      <c r="I86" s="287"/>
      <c r="J86" s="283"/>
      <c r="K86" s="249"/>
      <c r="L86" s="277"/>
      <c r="M86" s="202" t="s">
        <v>158</v>
      </c>
      <c r="N86" s="289"/>
      <c r="O86" s="280"/>
      <c r="P86" s="280"/>
      <c r="Q86" s="280"/>
      <c r="R86" s="279"/>
      <c r="S86" s="281"/>
      <c r="T86" s="279"/>
      <c r="U86" s="289"/>
      <c r="V86" s="281"/>
      <c r="W86" s="285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</row>
    <row r="87" spans="1:36" ht="15" customHeight="1">
      <c r="A87" s="246"/>
      <c r="B87" s="286"/>
      <c r="C87" s="286"/>
      <c r="D87" s="286"/>
      <c r="E87" s="290"/>
      <c r="F87" s="286"/>
      <c r="G87" s="245"/>
      <c r="H87" s="245"/>
      <c r="I87" s="167"/>
      <c r="J87" s="283"/>
      <c r="K87" s="266"/>
      <c r="L87" s="277"/>
      <c r="M87" s="291" t="s">
        <v>179</v>
      </c>
      <c r="N87" s="289"/>
      <c r="O87" s="280"/>
      <c r="P87" s="280"/>
      <c r="Q87" s="280"/>
      <c r="R87" s="279"/>
      <c r="S87" s="281"/>
      <c r="T87" s="279"/>
      <c r="U87" s="289"/>
      <c r="V87" s="281"/>
      <c r="W87" s="285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</row>
    <row r="88" spans="7:22" s="536" customFormat="1" ht="16.5" customHeight="1" hidden="1">
      <c r="G88" s="536" t="s">
        <v>518</v>
      </c>
      <c r="I88" s="536" t="s">
        <v>86</v>
      </c>
      <c r="V88" s="554"/>
    </row>
    <row r="89" ht="16.5" customHeight="1" hidden="1"/>
    <row r="90" spans="7:40" ht="16.5" customHeight="1" hidden="1">
      <c r="G90" s="249"/>
      <c r="H90" s="249"/>
      <c r="I90" s="249"/>
      <c r="J90" s="249"/>
      <c r="K90" s="249"/>
      <c r="L90" s="556" t="s">
        <v>82</v>
      </c>
      <c r="M90" s="226" t="s">
        <v>76</v>
      </c>
      <c r="N90" s="22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252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</row>
    <row r="91" spans="7:40" s="153" customFormat="1" ht="15" customHeight="1" hidden="1">
      <c r="G91" s="347"/>
      <c r="H91" s="167"/>
      <c r="I91" s="167"/>
      <c r="J91" s="253"/>
      <c r="L91" s="557" t="s">
        <v>219</v>
      </c>
      <c r="M91" s="558" t="s">
        <v>105</v>
      </c>
      <c r="N91" s="559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252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</row>
    <row r="92" spans="7:40" s="153" customFormat="1" ht="15" customHeight="1" hidden="1">
      <c r="G92" s="347"/>
      <c r="H92" s="167"/>
      <c r="I92" s="167"/>
      <c r="J92" s="253"/>
      <c r="L92" s="557" t="s">
        <v>524</v>
      </c>
      <c r="M92" s="560" t="s">
        <v>525</v>
      </c>
      <c r="N92" s="561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252"/>
      <c r="AC92" s="219"/>
      <c r="AD92" s="219"/>
      <c r="AE92" s="219"/>
      <c r="AF92" s="219"/>
      <c r="AG92" s="219"/>
      <c r="AH92" s="219"/>
      <c r="AI92" s="219"/>
      <c r="AJ92" s="219"/>
      <c r="AK92" s="219"/>
      <c r="AL92" s="219"/>
      <c r="AM92" s="219"/>
      <c r="AN92" s="219"/>
    </row>
    <row r="93" spans="7:40" s="153" customFormat="1" ht="15" customHeight="1" hidden="1">
      <c r="G93" s="347"/>
      <c r="H93" s="167"/>
      <c r="I93" s="167"/>
      <c r="J93" s="253"/>
      <c r="L93" s="557" t="s">
        <v>526</v>
      </c>
      <c r="M93" s="562" t="s">
        <v>527</v>
      </c>
      <c r="N93" s="563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252"/>
      <c r="AC93" s="219"/>
      <c r="AD93" s="219"/>
      <c r="AE93" s="219"/>
      <c r="AF93" s="219"/>
      <c r="AG93" s="219"/>
      <c r="AH93" s="219"/>
      <c r="AI93" s="219"/>
      <c r="AJ93" s="219"/>
      <c r="AK93" s="219"/>
      <c r="AL93" s="219"/>
      <c r="AM93" s="219"/>
      <c r="AN93" s="219"/>
    </row>
    <row r="94" spans="7:40" s="153" customFormat="1" ht="0" customHeight="1" hidden="1">
      <c r="G94" s="287"/>
      <c r="H94" s="167"/>
      <c r="I94" s="564"/>
      <c r="J94" s="253"/>
      <c r="L94" s="557"/>
      <c r="M94" s="263"/>
      <c r="N94" s="332"/>
      <c r="O94" s="565"/>
      <c r="P94" s="566"/>
      <c r="Q94" s="566"/>
      <c r="R94" s="566"/>
      <c r="S94" s="566"/>
      <c r="T94" s="566"/>
      <c r="U94" s="566"/>
      <c r="V94" s="566"/>
      <c r="W94" s="566"/>
      <c r="X94" s="566"/>
      <c r="Y94" s="566"/>
      <c r="Z94" s="566"/>
      <c r="AA94" s="567"/>
      <c r="AB94" s="262"/>
      <c r="AC94" s="219"/>
      <c r="AD94" s="219"/>
      <c r="AE94" s="219"/>
      <c r="AF94" s="219"/>
      <c r="AG94" s="219"/>
      <c r="AH94" s="219"/>
      <c r="AI94" s="219"/>
      <c r="AJ94" s="219"/>
      <c r="AK94" s="219"/>
      <c r="AL94" s="219"/>
      <c r="AM94" s="219"/>
      <c r="AN94" s="219"/>
    </row>
    <row r="95" spans="7:40" s="153" customFormat="1" ht="15" customHeight="1" hidden="1">
      <c r="G95" s="287"/>
      <c r="H95" s="167"/>
      <c r="I95" s="322"/>
      <c r="J95" s="568"/>
      <c r="K95" s="257"/>
      <c r="L95" s="557" t="s">
        <v>528</v>
      </c>
      <c r="M95" s="569" t="s">
        <v>174</v>
      </c>
      <c r="N95" s="570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5"/>
      <c r="AB95" s="252"/>
      <c r="AC95" s="219"/>
      <c r="AD95" s="259" t="e">
        <f>#N/A</f>
        <v>#NAME?</v>
      </c>
      <c r="AE95" s="219"/>
      <c r="AF95" s="259"/>
      <c r="AG95" s="219"/>
      <c r="AH95" s="219"/>
      <c r="AI95" s="219"/>
      <c r="AJ95" s="219"/>
      <c r="AK95" s="219"/>
      <c r="AL95" s="219"/>
      <c r="AM95" s="219"/>
      <c r="AN95" s="219"/>
    </row>
    <row r="96" spans="7:40" s="153" customFormat="1" ht="15" customHeight="1" hidden="1">
      <c r="G96" s="287"/>
      <c r="H96" s="167">
        <v>1</v>
      </c>
      <c r="I96" s="322"/>
      <c r="J96" s="323"/>
      <c r="K96" s="257"/>
      <c r="L96" s="571"/>
      <c r="M96" s="572"/>
      <c r="N96" s="272"/>
      <c r="O96" s="268"/>
      <c r="P96" s="573"/>
      <c r="Q96" s="573"/>
      <c r="R96" s="573"/>
      <c r="S96" s="573"/>
      <c r="T96" s="573"/>
      <c r="U96" s="573"/>
      <c r="V96" s="275">
        <f>W96&amp;"-"&amp;Y96</f>
        <v>0</v>
      </c>
      <c r="W96" s="75"/>
      <c r="X96" s="269" t="s">
        <v>61</v>
      </c>
      <c r="Y96" s="75"/>
      <c r="Z96" s="269" t="s">
        <v>37</v>
      </c>
      <c r="AA96" s="114"/>
      <c r="AB96" s="252"/>
      <c r="AC96" s="219" t="e">
        <f>#N/A</f>
        <v>#NAME?</v>
      </c>
      <c r="AD96" s="259"/>
      <c r="AE96" s="259">
        <f>IF(M96="","",M96)</f>
      </c>
      <c r="AF96" s="259"/>
      <c r="AG96" s="259"/>
      <c r="AH96" s="259"/>
      <c r="AI96" s="219"/>
      <c r="AJ96" s="219"/>
      <c r="AK96" s="219"/>
      <c r="AL96" s="219"/>
      <c r="AM96" s="219"/>
      <c r="AN96" s="219"/>
    </row>
    <row r="97" spans="7:40" s="153" customFormat="1" ht="0" customHeight="1" hidden="1">
      <c r="G97" s="287"/>
      <c r="H97" s="167"/>
      <c r="I97" s="322"/>
      <c r="J97" s="323"/>
      <c r="K97" s="257"/>
      <c r="L97" s="571"/>
      <c r="M97" s="272"/>
      <c r="N97" s="272"/>
      <c r="O97" s="268"/>
      <c r="P97" s="573"/>
      <c r="Q97" s="573"/>
      <c r="R97" s="573"/>
      <c r="S97" s="573"/>
      <c r="T97" s="573"/>
      <c r="U97" s="275"/>
      <c r="V97" s="275"/>
      <c r="W97" s="75"/>
      <c r="X97" s="269"/>
      <c r="Y97" s="75"/>
      <c r="Z97" s="269"/>
      <c r="AA97" s="114"/>
      <c r="AB97" s="574"/>
      <c r="AC97" s="219"/>
      <c r="AD97" s="219"/>
      <c r="AE97" s="219"/>
      <c r="AF97" s="259">
        <f ca="1">OFFSET(AF97,-1,0)</f>
        <v>0</v>
      </c>
      <c r="AG97" s="219"/>
      <c r="AH97" s="219"/>
      <c r="AI97" s="219"/>
      <c r="AJ97" s="219"/>
      <c r="AK97" s="219"/>
      <c r="AL97" s="219"/>
      <c r="AM97" s="219"/>
      <c r="AN97" s="219"/>
    </row>
    <row r="98" spans="7:40" s="153" customFormat="1" ht="15" customHeight="1" hidden="1">
      <c r="G98" s="287"/>
      <c r="H98" s="167"/>
      <c r="I98" s="322"/>
      <c r="J98" s="323"/>
      <c r="K98" s="257"/>
      <c r="L98" s="271"/>
      <c r="M98" s="575"/>
      <c r="N98" s="576"/>
      <c r="O98" s="268"/>
      <c r="P98" s="573"/>
      <c r="Q98" s="573"/>
      <c r="R98" s="573"/>
      <c r="S98" s="573"/>
      <c r="T98" s="573"/>
      <c r="U98" s="573"/>
      <c r="V98" s="275">
        <f>W98&amp;"-"&amp;Y98</f>
        <v>0</v>
      </c>
      <c r="W98" s="75"/>
      <c r="X98" s="269" t="s">
        <v>61</v>
      </c>
      <c r="Y98" s="75"/>
      <c r="Z98" s="269" t="s">
        <v>37</v>
      </c>
      <c r="AA98" s="577"/>
      <c r="AB98" s="282"/>
      <c r="AC98" s="219" t="e">
        <f>#N/A</f>
        <v>#NAME?</v>
      </c>
      <c r="AD98" s="219"/>
      <c r="AE98" s="219"/>
      <c r="AF98" s="259"/>
      <c r="AG98" s="219"/>
      <c r="AH98" s="219"/>
      <c r="AI98" s="219"/>
      <c r="AJ98" s="219"/>
      <c r="AK98" s="219"/>
      <c r="AL98" s="219"/>
      <c r="AM98" s="219"/>
      <c r="AN98" s="219"/>
    </row>
    <row r="99" spans="7:40" s="153" customFormat="1" ht="0" customHeight="1" hidden="1">
      <c r="G99" s="287"/>
      <c r="H99" s="167"/>
      <c r="I99" s="322"/>
      <c r="J99" s="323"/>
      <c r="K99" s="257"/>
      <c r="L99" s="578"/>
      <c r="M99" s="579"/>
      <c r="N99" s="580"/>
      <c r="O99" s="268"/>
      <c r="P99" s="573"/>
      <c r="Q99" s="573"/>
      <c r="R99" s="573"/>
      <c r="S99" s="573"/>
      <c r="T99" s="573"/>
      <c r="U99" s="275"/>
      <c r="V99" s="275"/>
      <c r="W99" s="75"/>
      <c r="X99" s="269"/>
      <c r="Y99" s="75"/>
      <c r="Z99" s="269"/>
      <c r="AA99" s="577"/>
      <c r="AB99" s="285"/>
      <c r="AC99" s="219"/>
      <c r="AD99" s="219"/>
      <c r="AE99" s="219"/>
      <c r="AF99" s="259">
        <f ca="1">OFFSET(AF99,-1,0)</f>
        <v>0</v>
      </c>
      <c r="AG99" s="219"/>
      <c r="AH99" s="219"/>
      <c r="AI99" s="219"/>
      <c r="AJ99" s="219"/>
      <c r="AK99" s="219"/>
      <c r="AL99" s="219"/>
      <c r="AM99" s="219"/>
      <c r="AN99" s="219"/>
    </row>
    <row r="100" spans="7:40" s="153" customFormat="1" ht="15" customHeight="1" hidden="1">
      <c r="G100" s="287"/>
      <c r="H100" s="167"/>
      <c r="I100" s="322"/>
      <c r="J100" s="323"/>
      <c r="K100" s="257"/>
      <c r="L100" s="581"/>
      <c r="M100" s="582" t="s">
        <v>529</v>
      </c>
      <c r="N100" s="582"/>
      <c r="O100" s="582"/>
      <c r="P100" s="582"/>
      <c r="Q100" s="582"/>
      <c r="R100" s="582"/>
      <c r="S100" s="582"/>
      <c r="T100" s="582"/>
      <c r="U100" s="582"/>
      <c r="V100" s="582"/>
      <c r="W100" s="582"/>
      <c r="X100" s="582"/>
      <c r="Y100" s="582"/>
      <c r="Z100" s="582"/>
      <c r="AA100" s="582"/>
      <c r="AB100" s="285"/>
      <c r="AC100" s="219"/>
      <c r="AD100" s="219"/>
      <c r="AE100" s="219"/>
      <c r="AF100" s="219"/>
      <c r="AG100" s="219"/>
      <c r="AH100" s="219"/>
      <c r="AI100" s="219"/>
      <c r="AJ100" s="219"/>
      <c r="AK100" s="219"/>
      <c r="AL100" s="219"/>
      <c r="AM100" s="219"/>
      <c r="AN100" s="219"/>
    </row>
    <row r="101" spans="7:40" ht="15" customHeight="1" hidden="1">
      <c r="G101" s="287"/>
      <c r="H101" s="287"/>
      <c r="I101" s="322"/>
      <c r="J101" s="568"/>
      <c r="K101" s="249"/>
      <c r="L101" s="581"/>
      <c r="M101" s="583" t="s">
        <v>530</v>
      </c>
      <c r="N101" s="583"/>
      <c r="O101" s="583"/>
      <c r="P101" s="583"/>
      <c r="Q101" s="583"/>
      <c r="R101" s="583"/>
      <c r="S101" s="583"/>
      <c r="T101" s="583"/>
      <c r="U101" s="583"/>
      <c r="V101" s="583"/>
      <c r="W101" s="583"/>
      <c r="X101" s="583"/>
      <c r="Y101" s="583"/>
      <c r="Z101" s="584"/>
      <c r="AA101" s="584"/>
      <c r="AB101" s="285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</row>
    <row r="102" spans="7:40" ht="15" customHeight="1" hidden="1">
      <c r="G102" s="287"/>
      <c r="H102" s="287"/>
      <c r="I102" s="564"/>
      <c r="J102" s="283"/>
      <c r="K102" s="249"/>
      <c r="L102" s="277"/>
      <c r="M102" s="278" t="s">
        <v>176</v>
      </c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585"/>
      <c r="AA102" s="585"/>
      <c r="AB102" s="285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</row>
    <row r="103" spans="7:33" ht="15" customHeight="1" hidden="1">
      <c r="G103" s="347"/>
      <c r="H103" s="287"/>
      <c r="I103" s="287"/>
      <c r="J103" s="283"/>
      <c r="K103" s="249"/>
      <c r="L103" s="277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586"/>
      <c r="AA103" s="586"/>
      <c r="AB103" s="285"/>
      <c r="AC103" s="198"/>
      <c r="AD103" s="198"/>
      <c r="AE103" s="198"/>
      <c r="AF103" s="198"/>
      <c r="AG103" s="198"/>
    </row>
    <row r="104" spans="7:40" ht="15" customHeight="1" hidden="1">
      <c r="G104" s="347"/>
      <c r="H104" s="287"/>
      <c r="I104" s="287"/>
      <c r="J104" s="283"/>
      <c r="K104" s="249"/>
      <c r="L104" s="277"/>
      <c r="M104" s="288" t="s">
        <v>531</v>
      </c>
      <c r="N104" s="288"/>
      <c r="O104" s="288"/>
      <c r="P104" s="288"/>
      <c r="Q104" s="288"/>
      <c r="R104" s="288"/>
      <c r="S104" s="288"/>
      <c r="T104" s="288"/>
      <c r="U104" s="288"/>
      <c r="V104" s="288"/>
      <c r="W104" s="288"/>
      <c r="X104" s="288"/>
      <c r="Y104" s="288"/>
      <c r="Z104" s="587"/>
      <c r="AA104" s="587"/>
      <c r="AB104" s="285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</row>
    <row r="105" spans="7:40" ht="15" customHeight="1" hidden="1">
      <c r="G105" s="347"/>
      <c r="H105" s="287"/>
      <c r="I105" s="287"/>
      <c r="J105" s="283"/>
      <c r="K105" s="249"/>
      <c r="L105" s="277"/>
      <c r="M105" s="289" t="s">
        <v>532</v>
      </c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588"/>
      <c r="AA105" s="588"/>
      <c r="AB105" s="285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</row>
    <row r="106" spans="7:40" ht="15" customHeight="1" hidden="1">
      <c r="G106" s="347"/>
      <c r="H106" s="287"/>
      <c r="I106" s="287"/>
      <c r="J106" s="283"/>
      <c r="K106" s="249"/>
      <c r="L106" s="277"/>
      <c r="M106" s="202" t="s">
        <v>158</v>
      </c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589"/>
      <c r="AA106" s="589"/>
      <c r="AB106" s="285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</row>
    <row r="107" spans="7:40" s="153" customFormat="1" ht="15" customHeight="1" hidden="1">
      <c r="G107" s="287"/>
      <c r="H107" s="167"/>
      <c r="I107" s="287"/>
      <c r="J107" s="283"/>
      <c r="K107" s="283"/>
      <c r="L107" s="571"/>
      <c r="M107" s="575"/>
      <c r="N107" s="576"/>
      <c r="O107" s="268"/>
      <c r="P107" s="573"/>
      <c r="Q107" s="573"/>
      <c r="R107" s="573"/>
      <c r="S107" s="573"/>
      <c r="T107" s="573"/>
      <c r="U107" s="573"/>
      <c r="V107" s="573"/>
      <c r="W107" s="75"/>
      <c r="X107" s="269" t="s">
        <v>61</v>
      </c>
      <c r="Y107" s="75"/>
      <c r="Z107" s="72" t="s">
        <v>37</v>
      </c>
      <c r="AA107" s="114"/>
      <c r="AB107" s="590"/>
      <c r="AC107" s="219"/>
      <c r="AD107" s="219"/>
      <c r="AE107" s="219"/>
      <c r="AF107" s="219"/>
      <c r="AG107" s="219"/>
      <c r="AH107" s="219"/>
      <c r="AI107" s="219"/>
      <c r="AJ107" s="219"/>
      <c r="AK107" s="219"/>
      <c r="AL107" s="219"/>
      <c r="AM107" s="219"/>
      <c r="AN107" s="219"/>
    </row>
    <row r="108" ht="16.5" customHeight="1" hidden="1"/>
    <row r="109" ht="16.5" customHeight="1" hidden="1"/>
    <row r="110" spans="7:21" s="536" customFormat="1" ht="16.5" customHeight="1" hidden="1">
      <c r="G110" s="536" t="s">
        <v>518</v>
      </c>
      <c r="I110" s="536" t="s">
        <v>87</v>
      </c>
      <c r="U110" s="554"/>
    </row>
    <row r="111" ht="16.5" customHeight="1" hidden="1"/>
    <row r="112" spans="7:35" ht="16.5" customHeight="1" hidden="1">
      <c r="G112" s="249"/>
      <c r="H112" s="249"/>
      <c r="I112" s="249"/>
      <c r="J112" s="249"/>
      <c r="K112" s="249"/>
      <c r="L112" s="556" t="s">
        <v>82</v>
      </c>
      <c r="M112" s="226" t="s">
        <v>76</v>
      </c>
      <c r="N112" s="226"/>
      <c r="O112" s="136"/>
      <c r="P112" s="136"/>
      <c r="Q112" s="136"/>
      <c r="R112" s="136"/>
      <c r="S112" s="136"/>
      <c r="T112" s="136"/>
      <c r="U112" s="136"/>
      <c r="V112" s="136"/>
      <c r="W112" s="252"/>
      <c r="X112" s="198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</row>
    <row r="113" spans="7:35" s="153" customFormat="1" ht="15" customHeight="1" hidden="1">
      <c r="G113" s="347"/>
      <c r="H113" s="591"/>
      <c r="I113" s="591"/>
      <c r="J113" s="253"/>
      <c r="L113" s="557" t="s">
        <v>219</v>
      </c>
      <c r="M113" s="255" t="s">
        <v>105</v>
      </c>
      <c r="N113" s="559"/>
      <c r="O113" s="136"/>
      <c r="P113" s="136"/>
      <c r="Q113" s="136"/>
      <c r="R113" s="136"/>
      <c r="S113" s="136"/>
      <c r="T113" s="136"/>
      <c r="U113" s="136"/>
      <c r="V113" s="136"/>
      <c r="W113" s="252"/>
      <c r="X113" s="219"/>
      <c r="Y113" s="219"/>
      <c r="Z113" s="219"/>
      <c r="AA113" s="219"/>
      <c r="AB113" s="219"/>
      <c r="AC113" s="219"/>
      <c r="AD113" s="219"/>
      <c r="AE113" s="219"/>
      <c r="AF113" s="219"/>
      <c r="AG113" s="219"/>
      <c r="AH113" s="219"/>
      <c r="AI113" s="219"/>
    </row>
    <row r="114" spans="7:35" s="153" customFormat="1" ht="15" customHeight="1" hidden="1">
      <c r="G114" s="347"/>
      <c r="H114" s="591"/>
      <c r="I114" s="591"/>
      <c r="J114" s="253"/>
      <c r="L114" s="557" t="s">
        <v>524</v>
      </c>
      <c r="M114" s="258" t="s">
        <v>525</v>
      </c>
      <c r="N114" s="561"/>
      <c r="O114" s="136"/>
      <c r="P114" s="136"/>
      <c r="Q114" s="136"/>
      <c r="R114" s="136"/>
      <c r="S114" s="136"/>
      <c r="T114" s="136"/>
      <c r="U114" s="136"/>
      <c r="V114" s="136"/>
      <c r="W114" s="252"/>
      <c r="X114" s="219"/>
      <c r="Y114" s="219"/>
      <c r="Z114" s="219"/>
      <c r="AA114" s="219"/>
      <c r="AB114" s="219"/>
      <c r="AC114" s="219"/>
      <c r="AD114" s="219"/>
      <c r="AE114" s="219"/>
      <c r="AF114" s="219"/>
      <c r="AG114" s="219"/>
      <c r="AH114" s="219"/>
      <c r="AI114" s="219"/>
    </row>
    <row r="115" spans="7:35" s="153" customFormat="1" ht="15" customHeight="1" hidden="1">
      <c r="G115" s="347"/>
      <c r="H115" s="591"/>
      <c r="I115" s="591"/>
      <c r="J115" s="253"/>
      <c r="L115" s="557" t="s">
        <v>526</v>
      </c>
      <c r="M115" s="260" t="s">
        <v>527</v>
      </c>
      <c r="N115" s="563"/>
      <c r="O115" s="136"/>
      <c r="P115" s="136"/>
      <c r="Q115" s="136"/>
      <c r="R115" s="136"/>
      <c r="S115" s="136"/>
      <c r="T115" s="136"/>
      <c r="U115" s="136"/>
      <c r="V115" s="136"/>
      <c r="W115" s="252"/>
      <c r="X115" s="219"/>
      <c r="Y115" s="219"/>
      <c r="Z115" s="219"/>
      <c r="AA115" s="219"/>
      <c r="AB115" s="219"/>
      <c r="AC115" s="219"/>
      <c r="AD115" s="219"/>
      <c r="AE115" s="219"/>
      <c r="AF115" s="219"/>
      <c r="AG115" s="219"/>
      <c r="AH115" s="219"/>
      <c r="AI115" s="219"/>
    </row>
    <row r="116" spans="7:35" s="153" customFormat="1" ht="24.75" customHeight="1" hidden="1">
      <c r="G116" s="249"/>
      <c r="H116" s="591"/>
      <c r="I116" s="322"/>
      <c r="J116" s="253"/>
      <c r="L116" s="557"/>
      <c r="M116" s="263"/>
      <c r="N116" s="332"/>
      <c r="O116" s="565"/>
      <c r="P116" s="566"/>
      <c r="Q116" s="566"/>
      <c r="R116" s="566"/>
      <c r="S116" s="566"/>
      <c r="T116" s="566"/>
      <c r="U116" s="566"/>
      <c r="V116" s="567"/>
      <c r="W116" s="262"/>
      <c r="X116" s="219"/>
      <c r="Y116" s="219"/>
      <c r="Z116" s="219"/>
      <c r="AA116" s="219"/>
      <c r="AB116" s="219"/>
      <c r="AC116" s="219"/>
      <c r="AD116" s="219"/>
      <c r="AE116" s="219"/>
      <c r="AF116" s="219"/>
      <c r="AG116" s="219"/>
      <c r="AH116" s="219"/>
      <c r="AI116" s="219"/>
    </row>
    <row r="117" spans="7:35" s="153" customFormat="1" ht="15" customHeight="1" hidden="1">
      <c r="G117" s="249"/>
      <c r="H117" s="591"/>
      <c r="I117" s="322"/>
      <c r="J117" s="323"/>
      <c r="L117" s="557" t="s">
        <v>528</v>
      </c>
      <c r="M117" s="569" t="s">
        <v>174</v>
      </c>
      <c r="N117" s="570"/>
      <c r="O117" s="265"/>
      <c r="P117" s="265"/>
      <c r="Q117" s="265"/>
      <c r="R117" s="265"/>
      <c r="S117" s="265"/>
      <c r="T117" s="265"/>
      <c r="U117" s="265"/>
      <c r="V117" s="265"/>
      <c r="W117" s="252"/>
      <c r="X117" s="219"/>
      <c r="Y117" s="259" t="e">
        <f>#N/A</f>
        <v>#NAME?</v>
      </c>
      <c r="Z117" s="219"/>
      <c r="AA117" s="259"/>
      <c r="AB117" s="219"/>
      <c r="AC117" s="219"/>
      <c r="AD117" s="219"/>
      <c r="AE117" s="219"/>
      <c r="AF117" s="219"/>
      <c r="AG117" s="219"/>
      <c r="AH117" s="219"/>
      <c r="AI117" s="219"/>
    </row>
    <row r="118" spans="7:35" s="153" customFormat="1" ht="16.5" customHeight="1" hidden="1">
      <c r="G118" s="249"/>
      <c r="H118" s="591">
        <v>1</v>
      </c>
      <c r="I118" s="322"/>
      <c r="J118" s="323"/>
      <c r="K118" s="257"/>
      <c r="L118" s="571"/>
      <c r="M118" s="572"/>
      <c r="N118" s="272"/>
      <c r="O118" s="268"/>
      <c r="P118" s="268"/>
      <c r="Q118" s="268"/>
      <c r="R118" s="75"/>
      <c r="S118" s="269" t="s">
        <v>61</v>
      </c>
      <c r="T118" s="75"/>
      <c r="U118" s="269" t="s">
        <v>37</v>
      </c>
      <c r="V118" s="264"/>
      <c r="W118" s="252"/>
      <c r="X118" s="219" t="e">
        <f>#N/A</f>
        <v>#NAME?</v>
      </c>
      <c r="Y118" s="259"/>
      <c r="Z118" s="259">
        <f>IF(M118="","",M118)</f>
      </c>
      <c r="AA118" s="259"/>
      <c r="AB118" s="259"/>
      <c r="AC118" s="259"/>
      <c r="AD118" s="219"/>
      <c r="AE118" s="219"/>
      <c r="AF118" s="219"/>
      <c r="AG118" s="219"/>
      <c r="AH118" s="219"/>
      <c r="AI118" s="219"/>
    </row>
    <row r="119" spans="7:35" s="153" customFormat="1" ht="0" customHeight="1" hidden="1">
      <c r="G119" s="249"/>
      <c r="H119" s="591"/>
      <c r="I119" s="322"/>
      <c r="J119" s="323"/>
      <c r="K119" s="257"/>
      <c r="L119" s="271"/>
      <c r="M119" s="272"/>
      <c r="N119" s="272"/>
      <c r="O119" s="272"/>
      <c r="P119" s="272"/>
      <c r="Q119" s="275">
        <f>R118&amp;"-"&amp;T118</f>
        <v>0</v>
      </c>
      <c r="R119" s="75"/>
      <c r="S119" s="269"/>
      <c r="T119" s="75"/>
      <c r="U119" s="269"/>
      <c r="V119" s="264"/>
      <c r="W119" s="262"/>
      <c r="X119" s="219"/>
      <c r="Y119" s="219"/>
      <c r="Z119" s="219"/>
      <c r="AA119" s="219"/>
      <c r="AB119" s="219"/>
      <c r="AC119" s="219"/>
      <c r="AD119" s="219"/>
      <c r="AE119" s="219"/>
      <c r="AF119" s="219"/>
      <c r="AG119" s="219"/>
      <c r="AH119" s="219"/>
      <c r="AI119" s="219"/>
    </row>
    <row r="120" spans="7:35" ht="15" customHeight="1" hidden="1">
      <c r="G120" s="249"/>
      <c r="H120" s="249"/>
      <c r="I120" s="322"/>
      <c r="J120" s="323"/>
      <c r="K120" s="249"/>
      <c r="L120" s="277"/>
      <c r="M120" s="583" t="s">
        <v>530</v>
      </c>
      <c r="N120" s="583"/>
      <c r="O120" s="583"/>
      <c r="P120" s="583"/>
      <c r="Q120" s="583"/>
      <c r="R120" s="583"/>
      <c r="S120" s="583"/>
      <c r="T120" s="583"/>
      <c r="U120" s="584"/>
      <c r="V120" s="281"/>
      <c r="W120" s="282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</row>
    <row r="121" spans="7:35" ht="15" customHeight="1" hidden="1">
      <c r="G121" s="249"/>
      <c r="H121" s="249"/>
      <c r="I121" s="322"/>
      <c r="J121" s="283"/>
      <c r="K121" s="249"/>
      <c r="L121" s="277"/>
      <c r="M121" s="278" t="s">
        <v>176</v>
      </c>
      <c r="N121" s="278"/>
      <c r="O121" s="278"/>
      <c r="P121" s="278"/>
      <c r="Q121" s="278"/>
      <c r="R121" s="278"/>
      <c r="S121" s="278"/>
      <c r="T121" s="278"/>
      <c r="U121" s="585"/>
      <c r="V121" s="281"/>
      <c r="W121" s="285"/>
      <c r="X121" s="198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</row>
    <row r="122" spans="7:28" ht="15" customHeight="1" hidden="1">
      <c r="G122" s="347"/>
      <c r="H122" s="249"/>
      <c r="I122" s="249"/>
      <c r="J122" s="283"/>
      <c r="K122" s="249"/>
      <c r="L122" s="277"/>
      <c r="M122" s="284"/>
      <c r="N122" s="284"/>
      <c r="O122" s="284"/>
      <c r="P122" s="284"/>
      <c r="Q122" s="284"/>
      <c r="R122" s="284"/>
      <c r="S122" s="284"/>
      <c r="T122" s="284"/>
      <c r="U122" s="586"/>
      <c r="V122" s="281"/>
      <c r="W122" s="285"/>
      <c r="X122" s="198"/>
      <c r="Y122" s="198"/>
      <c r="Z122" s="198"/>
      <c r="AA122" s="198"/>
      <c r="AB122" s="198"/>
    </row>
    <row r="123" spans="7:35" ht="15" customHeight="1" hidden="1">
      <c r="G123" s="347"/>
      <c r="H123" s="249"/>
      <c r="I123" s="249"/>
      <c r="J123" s="283"/>
      <c r="K123" s="249"/>
      <c r="L123" s="277"/>
      <c r="M123" s="288" t="s">
        <v>531</v>
      </c>
      <c r="N123" s="288"/>
      <c r="O123" s="288"/>
      <c r="P123" s="288"/>
      <c r="Q123" s="288"/>
      <c r="R123" s="288"/>
      <c r="S123" s="288"/>
      <c r="T123" s="288"/>
      <c r="U123" s="587"/>
      <c r="V123" s="281"/>
      <c r="W123" s="285"/>
      <c r="X123" s="198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</row>
    <row r="124" spans="7:35" ht="15" customHeight="1" hidden="1">
      <c r="G124" s="347"/>
      <c r="H124" s="249"/>
      <c r="I124" s="249"/>
      <c r="J124" s="283"/>
      <c r="K124" s="249"/>
      <c r="L124" s="277"/>
      <c r="M124" s="289" t="s">
        <v>532</v>
      </c>
      <c r="N124" s="289"/>
      <c r="O124" s="289"/>
      <c r="P124" s="289"/>
      <c r="Q124" s="289"/>
      <c r="R124" s="289"/>
      <c r="S124" s="289"/>
      <c r="T124" s="289"/>
      <c r="U124" s="588"/>
      <c r="V124" s="281"/>
      <c r="W124" s="285"/>
      <c r="X124" s="198"/>
      <c r="Y124" s="198"/>
      <c r="Z124" s="198"/>
      <c r="AA124" s="198"/>
      <c r="AB124" s="198"/>
      <c r="AC124" s="198"/>
      <c r="AD124" s="198"/>
      <c r="AE124" s="198"/>
      <c r="AF124" s="198"/>
      <c r="AG124" s="198"/>
      <c r="AH124" s="198"/>
      <c r="AI124" s="198"/>
    </row>
    <row r="125" spans="7:35" ht="15" customHeight="1" hidden="1">
      <c r="G125" s="347"/>
      <c r="H125" s="249"/>
      <c r="I125" s="249"/>
      <c r="J125" s="283"/>
      <c r="K125" s="249"/>
      <c r="L125" s="277"/>
      <c r="M125" s="202" t="s">
        <v>158</v>
      </c>
      <c r="N125" s="202"/>
      <c r="O125" s="202"/>
      <c r="P125" s="202"/>
      <c r="Q125" s="202"/>
      <c r="R125" s="202"/>
      <c r="S125" s="202"/>
      <c r="T125" s="202"/>
      <c r="U125" s="589"/>
      <c r="V125" s="281"/>
      <c r="W125" s="285"/>
      <c r="X125" s="198"/>
      <c r="Y125" s="198"/>
      <c r="Z125" s="198"/>
      <c r="AA125" s="198"/>
      <c r="AB125" s="198"/>
      <c r="AC125" s="198"/>
      <c r="AD125" s="198"/>
      <c r="AE125" s="198"/>
      <c r="AF125" s="198"/>
      <c r="AG125" s="198"/>
      <c r="AH125" s="198"/>
      <c r="AI125" s="198"/>
    </row>
    <row r="126" ht="16.5" customHeight="1" hidden="1"/>
    <row r="127" spans="7:34" s="536" customFormat="1" ht="16.5" customHeight="1" hidden="1">
      <c r="G127" s="536" t="s">
        <v>518</v>
      </c>
      <c r="I127" s="536" t="s">
        <v>88</v>
      </c>
      <c r="V127" s="554"/>
      <c r="X127" s="555"/>
      <c r="Y127" s="555"/>
      <c r="Z127" s="555"/>
      <c r="AA127" s="555"/>
      <c r="AB127" s="555"/>
      <c r="AC127" s="555"/>
      <c r="AD127" s="555"/>
      <c r="AE127" s="555"/>
      <c r="AF127" s="555"/>
      <c r="AG127" s="555"/>
      <c r="AH127" s="555"/>
    </row>
    <row r="128" ht="16.5" customHeight="1" hidden="1"/>
    <row r="129" spans="7:35" ht="16.5" customHeight="1" hidden="1">
      <c r="G129" s="249"/>
      <c r="H129" s="249"/>
      <c r="I129" s="249"/>
      <c r="J129" s="249"/>
      <c r="K129" s="249"/>
      <c r="L129" s="556" t="s">
        <v>82</v>
      </c>
      <c r="M129" s="226" t="s">
        <v>76</v>
      </c>
      <c r="N129" s="226"/>
      <c r="O129" s="136"/>
      <c r="P129" s="136"/>
      <c r="Q129" s="136"/>
      <c r="R129" s="136"/>
      <c r="S129" s="136"/>
      <c r="T129" s="136"/>
      <c r="U129" s="136"/>
      <c r="V129" s="136"/>
      <c r="W129" s="252"/>
      <c r="X129" s="198"/>
      <c r="Y129" s="198"/>
      <c r="Z129" s="198"/>
      <c r="AA129" s="198"/>
      <c r="AB129" s="198"/>
      <c r="AC129" s="198"/>
      <c r="AD129" s="198"/>
      <c r="AE129" s="198"/>
      <c r="AF129" s="198"/>
      <c r="AG129" s="198"/>
      <c r="AH129" s="198"/>
      <c r="AI129" s="198"/>
    </row>
    <row r="130" spans="7:35" s="153" customFormat="1" ht="15" customHeight="1" hidden="1">
      <c r="G130" s="347"/>
      <c r="H130" s="591"/>
      <c r="I130" s="591"/>
      <c r="J130" s="253"/>
      <c r="L130" s="557" t="s">
        <v>219</v>
      </c>
      <c r="M130" s="255" t="s">
        <v>105</v>
      </c>
      <c r="N130" s="559"/>
      <c r="O130" s="136"/>
      <c r="P130" s="136"/>
      <c r="Q130" s="136"/>
      <c r="R130" s="136"/>
      <c r="S130" s="136"/>
      <c r="T130" s="136"/>
      <c r="U130" s="136"/>
      <c r="V130" s="136"/>
      <c r="W130" s="252"/>
      <c r="X130" s="219"/>
      <c r="Y130" s="219"/>
      <c r="Z130" s="219"/>
      <c r="AA130" s="219"/>
      <c r="AB130" s="219"/>
      <c r="AC130" s="219"/>
      <c r="AD130" s="219"/>
      <c r="AE130" s="219"/>
      <c r="AF130" s="219"/>
      <c r="AG130" s="219"/>
      <c r="AH130" s="219"/>
      <c r="AI130" s="219"/>
    </row>
    <row r="131" spans="7:35" s="153" customFormat="1" ht="15" customHeight="1" hidden="1">
      <c r="G131" s="347"/>
      <c r="H131" s="591"/>
      <c r="I131" s="591"/>
      <c r="J131" s="253"/>
      <c r="L131" s="557" t="s">
        <v>524</v>
      </c>
      <c r="M131" s="258" t="s">
        <v>525</v>
      </c>
      <c r="N131" s="561"/>
      <c r="O131" s="136"/>
      <c r="P131" s="136"/>
      <c r="Q131" s="136"/>
      <c r="R131" s="136"/>
      <c r="S131" s="136"/>
      <c r="T131" s="136"/>
      <c r="U131" s="136"/>
      <c r="V131" s="136"/>
      <c r="W131" s="252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9"/>
      <c r="AH131" s="219"/>
      <c r="AI131" s="219"/>
    </row>
    <row r="132" spans="7:35" s="153" customFormat="1" ht="15" customHeight="1" hidden="1">
      <c r="G132" s="347"/>
      <c r="H132" s="591"/>
      <c r="I132" s="591"/>
      <c r="J132" s="253"/>
      <c r="L132" s="557" t="s">
        <v>526</v>
      </c>
      <c r="M132" s="260" t="s">
        <v>527</v>
      </c>
      <c r="N132" s="563"/>
      <c r="O132" s="136"/>
      <c r="P132" s="136"/>
      <c r="Q132" s="136"/>
      <c r="R132" s="136"/>
      <c r="S132" s="136"/>
      <c r="T132" s="136"/>
      <c r="U132" s="136"/>
      <c r="V132" s="136"/>
      <c r="W132" s="252"/>
      <c r="X132" s="219"/>
      <c r="Y132" s="219"/>
      <c r="Z132" s="219"/>
      <c r="AA132" s="219"/>
      <c r="AB132" s="219"/>
      <c r="AC132" s="219"/>
      <c r="AD132" s="219"/>
      <c r="AE132" s="219"/>
      <c r="AF132" s="219"/>
      <c r="AG132" s="219"/>
      <c r="AH132" s="219"/>
      <c r="AI132" s="219"/>
    </row>
    <row r="133" spans="7:35" s="153" customFormat="1" ht="24.75" customHeight="1" hidden="1">
      <c r="G133" s="249"/>
      <c r="H133" s="591"/>
      <c r="I133" s="322"/>
      <c r="J133" s="253"/>
      <c r="L133" s="557"/>
      <c r="M133" s="263"/>
      <c r="N133" s="332"/>
      <c r="O133" s="565"/>
      <c r="P133" s="566"/>
      <c r="Q133" s="566"/>
      <c r="R133" s="566"/>
      <c r="S133" s="566"/>
      <c r="T133" s="566"/>
      <c r="U133" s="566"/>
      <c r="V133" s="567"/>
      <c r="W133" s="262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9"/>
      <c r="AH133" s="219"/>
      <c r="AI133" s="219"/>
    </row>
    <row r="134" spans="7:35" s="153" customFormat="1" ht="15" customHeight="1" hidden="1">
      <c r="G134" s="249"/>
      <c r="H134" s="591"/>
      <c r="I134" s="322"/>
      <c r="J134" s="323"/>
      <c r="L134" s="557" t="s">
        <v>528</v>
      </c>
      <c r="M134" s="569" t="s">
        <v>174</v>
      </c>
      <c r="N134" s="570"/>
      <c r="O134" s="265"/>
      <c r="P134" s="265"/>
      <c r="Q134" s="265"/>
      <c r="R134" s="265"/>
      <c r="S134" s="265"/>
      <c r="T134" s="265"/>
      <c r="U134" s="265"/>
      <c r="V134" s="265"/>
      <c r="W134" s="252"/>
      <c r="X134" s="219"/>
      <c r="Y134" s="259" t="e">
        <f>#N/A</f>
        <v>#NAME?</v>
      </c>
      <c r="Z134" s="219"/>
      <c r="AA134" s="259"/>
      <c r="AB134" s="219"/>
      <c r="AC134" s="219"/>
      <c r="AD134" s="219"/>
      <c r="AE134" s="219"/>
      <c r="AF134" s="219"/>
      <c r="AG134" s="219"/>
      <c r="AH134" s="219"/>
      <c r="AI134" s="219"/>
    </row>
    <row r="135" spans="7:35" s="153" customFormat="1" ht="16.5" customHeight="1" hidden="1">
      <c r="G135" s="249"/>
      <c r="H135" s="591">
        <v>1</v>
      </c>
      <c r="I135" s="322"/>
      <c r="J135" s="323"/>
      <c r="K135" s="257"/>
      <c r="L135" s="571"/>
      <c r="M135" s="572"/>
      <c r="N135" s="272"/>
      <c r="O135" s="268"/>
      <c r="P135" s="268"/>
      <c r="Q135" s="268"/>
      <c r="R135" s="75"/>
      <c r="S135" s="269" t="s">
        <v>61</v>
      </c>
      <c r="T135" s="75"/>
      <c r="U135" s="269" t="s">
        <v>37</v>
      </c>
      <c r="V135" s="264"/>
      <c r="W135" s="252"/>
      <c r="X135" s="219" t="e">
        <f>#N/A</f>
        <v>#NAME?</v>
      </c>
      <c r="Y135" s="259"/>
      <c r="Z135" s="259">
        <f>IF(M135="","",M135)</f>
      </c>
      <c r="AA135" s="259"/>
      <c r="AB135" s="259"/>
      <c r="AC135" s="259"/>
      <c r="AD135" s="219"/>
      <c r="AE135" s="219"/>
      <c r="AF135" s="219"/>
      <c r="AG135" s="219"/>
      <c r="AH135" s="219"/>
      <c r="AI135" s="219"/>
    </row>
    <row r="136" spans="7:35" s="153" customFormat="1" ht="0" customHeight="1" hidden="1">
      <c r="G136" s="249"/>
      <c r="H136" s="591"/>
      <c r="I136" s="322"/>
      <c r="J136" s="323"/>
      <c r="K136" s="257"/>
      <c r="L136" s="271"/>
      <c r="M136" s="272"/>
      <c r="N136" s="272"/>
      <c r="O136" s="272"/>
      <c r="P136" s="272"/>
      <c r="Q136" s="275">
        <f>R135&amp;"-"&amp;T135</f>
        <v>0</v>
      </c>
      <c r="R136" s="75"/>
      <c r="S136" s="269"/>
      <c r="T136" s="75"/>
      <c r="U136" s="269"/>
      <c r="V136" s="264"/>
      <c r="W136" s="262"/>
      <c r="X136" s="219"/>
      <c r="Y136" s="219"/>
      <c r="Z136" s="219"/>
      <c r="AA136" s="219"/>
      <c r="AB136" s="219"/>
      <c r="AC136" s="219"/>
      <c r="AD136" s="219"/>
      <c r="AE136" s="219"/>
      <c r="AF136" s="219"/>
      <c r="AG136" s="219"/>
      <c r="AH136" s="219"/>
      <c r="AI136" s="219"/>
    </row>
    <row r="137" spans="7:35" ht="15" customHeight="1" hidden="1">
      <c r="G137" s="249"/>
      <c r="H137" s="249"/>
      <c r="I137" s="322"/>
      <c r="J137" s="323"/>
      <c r="K137" s="249"/>
      <c r="L137" s="277"/>
      <c r="M137" s="583" t="s">
        <v>530</v>
      </c>
      <c r="N137" s="583"/>
      <c r="O137" s="583"/>
      <c r="P137" s="583"/>
      <c r="Q137" s="583"/>
      <c r="R137" s="583"/>
      <c r="S137" s="583"/>
      <c r="T137" s="583"/>
      <c r="U137" s="584"/>
      <c r="V137" s="281"/>
      <c r="W137" s="282"/>
      <c r="X137" s="198"/>
      <c r="Y137" s="198"/>
      <c r="Z137" s="198"/>
      <c r="AA137" s="198"/>
      <c r="AB137" s="198"/>
      <c r="AC137" s="198"/>
      <c r="AD137" s="198"/>
      <c r="AE137" s="198"/>
      <c r="AF137" s="198"/>
      <c r="AG137" s="198"/>
      <c r="AH137" s="198"/>
      <c r="AI137" s="198"/>
    </row>
    <row r="138" spans="7:35" ht="15" customHeight="1" hidden="1">
      <c r="G138" s="249"/>
      <c r="H138" s="249"/>
      <c r="I138" s="322"/>
      <c r="J138" s="283"/>
      <c r="K138" s="249"/>
      <c r="L138" s="277"/>
      <c r="M138" s="278" t="s">
        <v>176</v>
      </c>
      <c r="N138" s="278"/>
      <c r="O138" s="278"/>
      <c r="P138" s="278"/>
      <c r="Q138" s="278"/>
      <c r="R138" s="278"/>
      <c r="S138" s="278"/>
      <c r="T138" s="278"/>
      <c r="U138" s="585"/>
      <c r="V138" s="281"/>
      <c r="W138" s="285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</row>
    <row r="139" spans="7:28" ht="15" customHeight="1" hidden="1">
      <c r="G139" s="347"/>
      <c r="H139" s="249"/>
      <c r="I139" s="249"/>
      <c r="J139" s="283"/>
      <c r="K139" s="249"/>
      <c r="L139" s="277"/>
      <c r="M139" s="284"/>
      <c r="N139" s="284"/>
      <c r="O139" s="284"/>
      <c r="P139" s="284"/>
      <c r="Q139" s="284"/>
      <c r="R139" s="284"/>
      <c r="S139" s="284"/>
      <c r="T139" s="284"/>
      <c r="U139" s="586"/>
      <c r="V139" s="281"/>
      <c r="W139" s="285"/>
      <c r="X139" s="198"/>
      <c r="Y139" s="198"/>
      <c r="Z139" s="198"/>
      <c r="AA139" s="198"/>
      <c r="AB139" s="198"/>
    </row>
    <row r="140" spans="7:35" ht="15" customHeight="1" hidden="1">
      <c r="G140" s="347"/>
      <c r="H140" s="249"/>
      <c r="I140" s="249"/>
      <c r="J140" s="283"/>
      <c r="K140" s="249"/>
      <c r="L140" s="277"/>
      <c r="M140" s="288" t="s">
        <v>531</v>
      </c>
      <c r="N140" s="288"/>
      <c r="O140" s="288"/>
      <c r="P140" s="288"/>
      <c r="Q140" s="288"/>
      <c r="R140" s="288"/>
      <c r="S140" s="288"/>
      <c r="T140" s="288"/>
      <c r="U140" s="587"/>
      <c r="V140" s="281"/>
      <c r="W140" s="285"/>
      <c r="X140" s="198"/>
      <c r="Y140" s="198"/>
      <c r="Z140" s="198"/>
      <c r="AA140" s="198"/>
      <c r="AB140" s="198"/>
      <c r="AC140" s="198"/>
      <c r="AD140" s="198"/>
      <c r="AE140" s="198"/>
      <c r="AF140" s="198"/>
      <c r="AG140" s="198"/>
      <c r="AH140" s="198"/>
      <c r="AI140" s="198"/>
    </row>
    <row r="141" spans="7:35" ht="15" customHeight="1" hidden="1">
      <c r="G141" s="347"/>
      <c r="H141" s="249"/>
      <c r="I141" s="249"/>
      <c r="J141" s="283"/>
      <c r="K141" s="249"/>
      <c r="L141" s="277"/>
      <c r="M141" s="289" t="s">
        <v>532</v>
      </c>
      <c r="N141" s="289"/>
      <c r="O141" s="289"/>
      <c r="P141" s="289"/>
      <c r="Q141" s="289"/>
      <c r="R141" s="289"/>
      <c r="S141" s="289"/>
      <c r="T141" s="289"/>
      <c r="U141" s="588"/>
      <c r="V141" s="281"/>
      <c r="W141" s="285"/>
      <c r="X141" s="198"/>
      <c r="Y141" s="198"/>
      <c r="Z141" s="198"/>
      <c r="AA141" s="198"/>
      <c r="AB141" s="198"/>
      <c r="AC141" s="198"/>
      <c r="AD141" s="198"/>
      <c r="AE141" s="198"/>
      <c r="AF141" s="198"/>
      <c r="AG141" s="198"/>
      <c r="AH141" s="198"/>
      <c r="AI141" s="198"/>
    </row>
    <row r="142" spans="7:35" ht="15" customHeight="1" hidden="1">
      <c r="G142" s="347"/>
      <c r="H142" s="249"/>
      <c r="I142" s="249"/>
      <c r="J142" s="283"/>
      <c r="K142" s="249"/>
      <c r="L142" s="277"/>
      <c r="M142" s="202" t="s">
        <v>158</v>
      </c>
      <c r="N142" s="202"/>
      <c r="O142" s="202"/>
      <c r="P142" s="202"/>
      <c r="Q142" s="202"/>
      <c r="R142" s="202"/>
      <c r="S142" s="202"/>
      <c r="T142" s="202"/>
      <c r="U142" s="589"/>
      <c r="V142" s="281"/>
      <c r="W142" s="285"/>
      <c r="X142" s="198"/>
      <c r="Y142" s="198"/>
      <c r="Z142" s="198"/>
      <c r="AA142" s="198"/>
      <c r="AB142" s="198"/>
      <c r="AC142" s="198"/>
      <c r="AD142" s="198"/>
      <c r="AE142" s="198"/>
      <c r="AF142" s="198"/>
      <c r="AG142" s="198"/>
      <c r="AH142" s="198"/>
      <c r="AI142" s="198"/>
    </row>
    <row r="143" ht="16.5" customHeight="1" hidden="1"/>
    <row r="144" spans="7:34" s="536" customFormat="1" ht="16.5" customHeight="1" hidden="1">
      <c r="G144" s="536" t="s">
        <v>518</v>
      </c>
      <c r="I144" s="536" t="s">
        <v>89</v>
      </c>
      <c r="V144" s="554"/>
      <c r="X144" s="555"/>
      <c r="Y144" s="555"/>
      <c r="Z144" s="555"/>
      <c r="AA144" s="555"/>
      <c r="AB144" s="555"/>
      <c r="AC144" s="555"/>
      <c r="AD144" s="555"/>
      <c r="AE144" s="555"/>
      <c r="AF144" s="555"/>
      <c r="AG144" s="555"/>
      <c r="AH144" s="555"/>
    </row>
    <row r="145" ht="16.5" customHeight="1" hidden="1"/>
    <row r="146" spans="7:35" ht="16.5" customHeight="1" hidden="1">
      <c r="G146" s="249"/>
      <c r="H146" s="249"/>
      <c r="I146" s="249"/>
      <c r="J146" s="249"/>
      <c r="K146" s="249"/>
      <c r="L146" s="556" t="s">
        <v>82</v>
      </c>
      <c r="M146" s="226" t="s">
        <v>76</v>
      </c>
      <c r="N146" s="226"/>
      <c r="O146" s="136"/>
      <c r="P146" s="136"/>
      <c r="Q146" s="136"/>
      <c r="R146" s="136"/>
      <c r="S146" s="136"/>
      <c r="T146" s="136"/>
      <c r="U146" s="136"/>
      <c r="V146" s="136"/>
      <c r="W146" s="252"/>
      <c r="X146" s="198"/>
      <c r="Y146" s="198"/>
      <c r="Z146" s="198"/>
      <c r="AA146" s="198"/>
      <c r="AB146" s="198"/>
      <c r="AC146" s="198"/>
      <c r="AD146" s="198"/>
      <c r="AE146" s="198"/>
      <c r="AF146" s="198"/>
      <c r="AG146" s="198"/>
      <c r="AH146" s="198"/>
      <c r="AI146" s="198"/>
    </row>
    <row r="147" spans="7:35" s="153" customFormat="1" ht="15" customHeight="1" hidden="1">
      <c r="G147" s="347"/>
      <c r="H147" s="591"/>
      <c r="I147" s="591"/>
      <c r="J147" s="253"/>
      <c r="L147" s="557" t="s">
        <v>219</v>
      </c>
      <c r="M147" s="255" t="s">
        <v>105</v>
      </c>
      <c r="N147" s="559"/>
      <c r="O147" s="136"/>
      <c r="P147" s="136"/>
      <c r="Q147" s="136"/>
      <c r="R147" s="136"/>
      <c r="S147" s="136"/>
      <c r="T147" s="136"/>
      <c r="U147" s="136"/>
      <c r="V147" s="136"/>
      <c r="W147" s="252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219"/>
    </row>
    <row r="148" spans="7:35" s="153" customFormat="1" ht="15" customHeight="1" hidden="1">
      <c r="G148" s="347"/>
      <c r="H148" s="591"/>
      <c r="I148" s="591"/>
      <c r="J148" s="253"/>
      <c r="L148" s="557" t="s">
        <v>524</v>
      </c>
      <c r="M148" s="258" t="s">
        <v>525</v>
      </c>
      <c r="N148" s="561"/>
      <c r="O148" s="136"/>
      <c r="P148" s="136"/>
      <c r="Q148" s="136"/>
      <c r="R148" s="136"/>
      <c r="S148" s="136"/>
      <c r="T148" s="136"/>
      <c r="U148" s="136"/>
      <c r="V148" s="136"/>
      <c r="W148" s="252"/>
      <c r="X148" s="219"/>
      <c r="Y148" s="219"/>
      <c r="Z148" s="219"/>
      <c r="AA148" s="219"/>
      <c r="AB148" s="219"/>
      <c r="AC148" s="219"/>
      <c r="AD148" s="219"/>
      <c r="AE148" s="219"/>
      <c r="AF148" s="219"/>
      <c r="AG148" s="219"/>
      <c r="AH148" s="219"/>
      <c r="AI148" s="219"/>
    </row>
    <row r="149" spans="7:35" s="153" customFormat="1" ht="15" customHeight="1" hidden="1">
      <c r="G149" s="347"/>
      <c r="H149" s="591"/>
      <c r="I149" s="591"/>
      <c r="J149" s="253"/>
      <c r="L149" s="557" t="s">
        <v>526</v>
      </c>
      <c r="M149" s="260" t="s">
        <v>527</v>
      </c>
      <c r="N149" s="563"/>
      <c r="O149" s="136"/>
      <c r="P149" s="136"/>
      <c r="Q149" s="136"/>
      <c r="R149" s="136"/>
      <c r="S149" s="136"/>
      <c r="T149" s="136"/>
      <c r="U149" s="136"/>
      <c r="V149" s="136"/>
      <c r="W149" s="252"/>
      <c r="X149" s="219"/>
      <c r="Y149" s="219"/>
      <c r="Z149" s="219"/>
      <c r="AA149" s="219"/>
      <c r="AB149" s="219"/>
      <c r="AC149" s="219"/>
      <c r="AD149" s="219"/>
      <c r="AE149" s="219"/>
      <c r="AF149" s="219"/>
      <c r="AG149" s="219"/>
      <c r="AH149" s="219"/>
      <c r="AI149" s="219"/>
    </row>
    <row r="150" spans="7:35" s="153" customFormat="1" ht="24.75" customHeight="1" hidden="1">
      <c r="G150" s="249"/>
      <c r="H150" s="591"/>
      <c r="I150" s="322"/>
      <c r="J150" s="253"/>
      <c r="L150" s="557" t="s">
        <v>533</v>
      </c>
      <c r="M150" s="263" t="s">
        <v>534</v>
      </c>
      <c r="N150" s="332"/>
      <c r="O150" s="592"/>
      <c r="P150" s="592"/>
      <c r="Q150" s="592"/>
      <c r="R150" s="592"/>
      <c r="S150" s="592"/>
      <c r="T150" s="592"/>
      <c r="U150" s="592"/>
      <c r="V150" s="592"/>
      <c r="W150" s="252"/>
      <c r="X150" s="219"/>
      <c r="Y150" s="219"/>
      <c r="Z150" s="219"/>
      <c r="AA150" s="219"/>
      <c r="AB150" s="219"/>
      <c r="AC150" s="219"/>
      <c r="AD150" s="219"/>
      <c r="AE150" s="219"/>
      <c r="AF150" s="219"/>
      <c r="AG150" s="219"/>
      <c r="AH150" s="219"/>
      <c r="AI150" s="219"/>
    </row>
    <row r="151" spans="7:35" s="153" customFormat="1" ht="15" customHeight="1" hidden="1">
      <c r="G151" s="249"/>
      <c r="H151" s="591"/>
      <c r="I151" s="322"/>
      <c r="J151" s="323"/>
      <c r="L151" s="557" t="s">
        <v>528</v>
      </c>
      <c r="M151" s="569" t="s">
        <v>174</v>
      </c>
      <c r="N151" s="570"/>
      <c r="O151" s="265"/>
      <c r="P151" s="265"/>
      <c r="Q151" s="265"/>
      <c r="R151" s="265"/>
      <c r="S151" s="265"/>
      <c r="T151" s="265"/>
      <c r="U151" s="265"/>
      <c r="V151" s="265"/>
      <c r="W151" s="252"/>
      <c r="X151" s="219"/>
      <c r="Y151" s="259" t="e">
        <f>#N/A</f>
        <v>#NAME?</v>
      </c>
      <c r="Z151" s="219"/>
      <c r="AA151" s="259"/>
      <c r="AB151" s="219"/>
      <c r="AC151" s="219"/>
      <c r="AD151" s="219"/>
      <c r="AE151" s="219"/>
      <c r="AF151" s="219"/>
      <c r="AG151" s="219"/>
      <c r="AH151" s="219"/>
      <c r="AI151" s="219"/>
    </row>
    <row r="152" spans="7:35" s="153" customFormat="1" ht="15.75" customHeight="1" hidden="1">
      <c r="G152" s="249"/>
      <c r="H152" s="591">
        <v>1</v>
      </c>
      <c r="I152" s="322"/>
      <c r="J152" s="323"/>
      <c r="K152" s="257"/>
      <c r="L152" s="571"/>
      <c r="M152" s="572"/>
      <c r="N152" s="272"/>
      <c r="O152" s="593"/>
      <c r="P152" s="268"/>
      <c r="Q152" s="268"/>
      <c r="R152" s="75"/>
      <c r="S152" s="269" t="s">
        <v>61</v>
      </c>
      <c r="T152" s="75"/>
      <c r="U152" s="269" t="s">
        <v>37</v>
      </c>
      <c r="V152" s="264"/>
      <c r="W152" s="252"/>
      <c r="X152" s="219" t="e">
        <f>#N/A</f>
        <v>#NAME?</v>
      </c>
      <c r="Y152" s="259"/>
      <c r="Z152" s="259">
        <f>IF(M152="","",M152)</f>
      </c>
      <c r="AA152" s="259"/>
      <c r="AB152" s="259"/>
      <c r="AC152" s="259"/>
      <c r="AD152" s="219"/>
      <c r="AE152" s="219"/>
      <c r="AF152" s="219"/>
      <c r="AG152" s="219"/>
      <c r="AH152" s="219"/>
      <c r="AI152" s="219"/>
    </row>
    <row r="153" spans="7:35" s="153" customFormat="1" ht="0" customHeight="1" hidden="1">
      <c r="G153" s="249"/>
      <c r="H153" s="591"/>
      <c r="I153" s="322"/>
      <c r="J153" s="323"/>
      <c r="K153" s="257"/>
      <c r="L153" s="271"/>
      <c r="M153" s="272"/>
      <c r="N153" s="272"/>
      <c r="O153" s="272"/>
      <c r="P153" s="272"/>
      <c r="Q153" s="275">
        <f>R152&amp;"-"&amp;T152</f>
        <v>0</v>
      </c>
      <c r="R153" s="75"/>
      <c r="S153" s="269"/>
      <c r="T153" s="75"/>
      <c r="U153" s="269"/>
      <c r="V153" s="264"/>
      <c r="W153" s="262"/>
      <c r="X153" s="219"/>
      <c r="Y153" s="219"/>
      <c r="Z153" s="219"/>
      <c r="AA153" s="219"/>
      <c r="AB153" s="219"/>
      <c r="AC153" s="219"/>
      <c r="AD153" s="219"/>
      <c r="AE153" s="219"/>
      <c r="AF153" s="219"/>
      <c r="AG153" s="219"/>
      <c r="AH153" s="219"/>
      <c r="AI153" s="219"/>
    </row>
    <row r="154" spans="7:35" ht="15" customHeight="1" hidden="1">
      <c r="G154" s="249"/>
      <c r="H154" s="249"/>
      <c r="I154" s="322"/>
      <c r="J154" s="323"/>
      <c r="K154" s="249"/>
      <c r="L154" s="277"/>
      <c r="M154" s="583" t="s">
        <v>530</v>
      </c>
      <c r="N154" s="583"/>
      <c r="O154" s="583"/>
      <c r="P154" s="583"/>
      <c r="Q154" s="583"/>
      <c r="R154" s="583"/>
      <c r="S154" s="583"/>
      <c r="T154" s="583"/>
      <c r="U154" s="584"/>
      <c r="V154" s="281"/>
      <c r="W154" s="282"/>
      <c r="X154" s="198"/>
      <c r="Y154" s="198"/>
      <c r="Z154" s="198"/>
      <c r="AA154" s="198"/>
      <c r="AB154" s="198"/>
      <c r="AC154" s="198"/>
      <c r="AD154" s="198"/>
      <c r="AE154" s="198"/>
      <c r="AF154" s="198"/>
      <c r="AG154" s="198"/>
      <c r="AH154" s="198"/>
      <c r="AI154" s="198"/>
    </row>
    <row r="155" spans="7:35" ht="15" customHeight="1" hidden="1">
      <c r="G155" s="249"/>
      <c r="H155" s="249"/>
      <c r="I155" s="322"/>
      <c r="J155" s="283"/>
      <c r="K155" s="249"/>
      <c r="L155" s="277"/>
      <c r="M155" s="278" t="s">
        <v>176</v>
      </c>
      <c r="N155" s="278"/>
      <c r="O155" s="278"/>
      <c r="P155" s="278"/>
      <c r="Q155" s="278"/>
      <c r="R155" s="278"/>
      <c r="S155" s="278"/>
      <c r="T155" s="278"/>
      <c r="U155" s="585"/>
      <c r="V155" s="281"/>
      <c r="W155" s="285"/>
      <c r="X155" s="198"/>
      <c r="Y155" s="198"/>
      <c r="Z155" s="198"/>
      <c r="AA155" s="198"/>
      <c r="AB155" s="198"/>
      <c r="AC155" s="198"/>
      <c r="AD155" s="198"/>
      <c r="AE155" s="198"/>
      <c r="AF155" s="198"/>
      <c r="AG155" s="198"/>
      <c r="AH155" s="198"/>
      <c r="AI155" s="198"/>
    </row>
    <row r="156" spans="7:35" ht="15" customHeight="1" hidden="1">
      <c r="G156" s="347"/>
      <c r="H156" s="249"/>
      <c r="I156" s="249"/>
      <c r="J156" s="283"/>
      <c r="K156" s="249"/>
      <c r="L156" s="277"/>
      <c r="M156" s="284" t="s">
        <v>535</v>
      </c>
      <c r="N156" s="284"/>
      <c r="O156" s="284"/>
      <c r="P156" s="284"/>
      <c r="Q156" s="284"/>
      <c r="R156" s="284"/>
      <c r="S156" s="284"/>
      <c r="T156" s="284"/>
      <c r="U156" s="586"/>
      <c r="V156" s="281"/>
      <c r="W156" s="285"/>
      <c r="X156" s="198"/>
      <c r="Y156" s="198"/>
      <c r="Z156" s="198"/>
      <c r="AA156" s="198"/>
      <c r="AB156" s="198"/>
      <c r="AC156" s="198"/>
      <c r="AD156" s="198"/>
      <c r="AE156" s="198"/>
      <c r="AF156" s="198"/>
      <c r="AG156" s="198"/>
      <c r="AH156" s="198"/>
      <c r="AI156" s="198"/>
    </row>
    <row r="157" spans="7:35" ht="15" customHeight="1" hidden="1">
      <c r="G157" s="347"/>
      <c r="H157" s="249"/>
      <c r="I157" s="249"/>
      <c r="J157" s="283"/>
      <c r="K157" s="249"/>
      <c r="L157" s="277"/>
      <c r="M157" s="288" t="s">
        <v>531</v>
      </c>
      <c r="N157" s="288"/>
      <c r="O157" s="288"/>
      <c r="P157" s="288"/>
      <c r="Q157" s="288"/>
      <c r="R157" s="288"/>
      <c r="S157" s="288"/>
      <c r="T157" s="288"/>
      <c r="U157" s="587"/>
      <c r="V157" s="281"/>
      <c r="W157" s="285"/>
      <c r="X157" s="198"/>
      <c r="Y157" s="198"/>
      <c r="Z157" s="198"/>
      <c r="AA157" s="198"/>
      <c r="AB157" s="198"/>
      <c r="AC157" s="198"/>
      <c r="AD157" s="198"/>
      <c r="AE157" s="198"/>
      <c r="AF157" s="198"/>
      <c r="AG157" s="198"/>
      <c r="AH157" s="198"/>
      <c r="AI157" s="198"/>
    </row>
    <row r="158" spans="7:35" ht="15" customHeight="1" hidden="1">
      <c r="G158" s="347"/>
      <c r="H158" s="249"/>
      <c r="I158" s="249"/>
      <c r="J158" s="283"/>
      <c r="K158" s="249"/>
      <c r="L158" s="277"/>
      <c r="M158" s="289" t="s">
        <v>532</v>
      </c>
      <c r="N158" s="289"/>
      <c r="O158" s="289"/>
      <c r="P158" s="289"/>
      <c r="Q158" s="289"/>
      <c r="R158" s="289"/>
      <c r="S158" s="289"/>
      <c r="T158" s="289"/>
      <c r="U158" s="588"/>
      <c r="V158" s="281"/>
      <c r="W158" s="285"/>
      <c r="X158" s="198"/>
      <c r="Y158" s="198"/>
      <c r="Z158" s="198"/>
      <c r="AA158" s="198"/>
      <c r="AB158" s="198"/>
      <c r="AC158" s="198"/>
      <c r="AD158" s="198"/>
      <c r="AE158" s="198"/>
      <c r="AF158" s="198"/>
      <c r="AG158" s="198"/>
      <c r="AH158" s="198"/>
      <c r="AI158" s="198"/>
    </row>
    <row r="159" spans="7:35" ht="7.5" customHeight="1" hidden="1">
      <c r="G159" s="347"/>
      <c r="H159" s="249"/>
      <c r="I159" s="249"/>
      <c r="J159" s="283"/>
      <c r="K159" s="249"/>
      <c r="L159" s="277"/>
      <c r="M159" s="202" t="s">
        <v>158</v>
      </c>
      <c r="N159" s="202"/>
      <c r="O159" s="202"/>
      <c r="P159" s="202"/>
      <c r="Q159" s="202"/>
      <c r="R159" s="202"/>
      <c r="S159" s="202"/>
      <c r="T159" s="202"/>
      <c r="U159" s="589"/>
      <c r="V159" s="281"/>
      <c r="W159" s="285"/>
      <c r="X159" s="198"/>
      <c r="Y159" s="198"/>
      <c r="Z159" s="198"/>
      <c r="AA159" s="198"/>
      <c r="AB159" s="198"/>
      <c r="AC159" s="198"/>
      <c r="AD159" s="198"/>
      <c r="AE159" s="198"/>
      <c r="AF159" s="198"/>
      <c r="AG159" s="198"/>
      <c r="AH159" s="198"/>
      <c r="AI159" s="198"/>
    </row>
    <row r="161" spans="1:30" s="536" customFormat="1" ht="16.5" customHeight="1">
      <c r="A161" s="536" t="s">
        <v>518</v>
      </c>
      <c r="C161" s="536" t="s">
        <v>90</v>
      </c>
      <c r="AD161" s="554"/>
    </row>
    <row r="164" spans="1:49" ht="16.5" customHeight="1">
      <c r="A164" s="245">
        <v>1</v>
      </c>
      <c r="B164" s="219"/>
      <c r="C164" s="219"/>
      <c r="D164" s="219"/>
      <c r="E164" s="219"/>
      <c r="F164" s="313"/>
      <c r="G164" s="313"/>
      <c r="H164" s="313"/>
      <c r="I164" s="217"/>
      <c r="J164" s="220"/>
      <c r="K164" s="220"/>
      <c r="L164" s="250" t="e">
        <f>#N/A</f>
        <v>#NAME?</v>
      </c>
      <c r="M164" s="226" t="s">
        <v>76</v>
      </c>
      <c r="N164" s="314"/>
      <c r="O164" s="314"/>
      <c r="P164" s="314"/>
      <c r="Q164" s="314"/>
      <c r="R164" s="314"/>
      <c r="S164" s="314"/>
      <c r="T164" s="314"/>
      <c r="U164" s="314"/>
      <c r="V164" s="314"/>
      <c r="W164" s="314"/>
      <c r="X164" s="314"/>
      <c r="Y164" s="314"/>
      <c r="Z164" s="314"/>
      <c r="AA164" s="314"/>
      <c r="AB164" s="314"/>
      <c r="AC164" s="314"/>
      <c r="AD164" s="314"/>
      <c r="AE164" s="314"/>
      <c r="AF164" s="314"/>
      <c r="AG164" s="314"/>
      <c r="AH164" s="314"/>
      <c r="AI164" s="314"/>
      <c r="AJ164" s="314"/>
      <c r="AK164" s="314"/>
      <c r="AL164" s="314"/>
      <c r="AM164" s="252"/>
      <c r="AN164" s="198"/>
      <c r="AO164" s="198"/>
      <c r="AP164" s="198"/>
      <c r="AQ164" s="198"/>
      <c r="AR164" s="198"/>
      <c r="AS164" s="198"/>
      <c r="AT164" s="198"/>
      <c r="AU164" s="198"/>
      <c r="AV164" s="198"/>
      <c r="AW164" s="198"/>
    </row>
    <row r="165" spans="1:49" s="153" customFormat="1" ht="15" customHeight="1">
      <c r="A165" s="245"/>
      <c r="B165" s="245">
        <v>1</v>
      </c>
      <c r="C165" s="219"/>
      <c r="D165" s="219"/>
      <c r="E165" s="219"/>
      <c r="F165" s="315"/>
      <c r="G165" s="316"/>
      <c r="H165" s="316"/>
      <c r="I165" s="317"/>
      <c r="J165" s="318"/>
      <c r="L165" s="254" t="e">
        <f>#N/A</f>
        <v>#NAME?</v>
      </c>
      <c r="M165" s="255" t="s">
        <v>105</v>
      </c>
      <c r="N165" s="320"/>
      <c r="O165" s="320"/>
      <c r="P165" s="320"/>
      <c r="Q165" s="320"/>
      <c r="R165" s="320"/>
      <c r="S165" s="320"/>
      <c r="T165" s="320"/>
      <c r="U165" s="320"/>
      <c r="V165" s="320"/>
      <c r="W165" s="320"/>
      <c r="X165" s="320"/>
      <c r="Y165" s="320"/>
      <c r="Z165" s="320"/>
      <c r="AA165" s="320"/>
      <c r="AB165" s="320"/>
      <c r="AC165" s="320"/>
      <c r="AD165" s="320"/>
      <c r="AE165" s="320"/>
      <c r="AF165" s="320"/>
      <c r="AG165" s="320"/>
      <c r="AH165" s="320"/>
      <c r="AI165" s="320"/>
      <c r="AJ165" s="320"/>
      <c r="AK165" s="320"/>
      <c r="AL165" s="320"/>
      <c r="AM165" s="252"/>
      <c r="AN165" s="219"/>
      <c r="AO165" s="219"/>
      <c r="AP165" s="219"/>
      <c r="AQ165" s="219"/>
      <c r="AR165" s="219"/>
      <c r="AS165" s="219"/>
      <c r="AT165" s="219"/>
      <c r="AU165" s="219"/>
      <c r="AV165" s="219"/>
      <c r="AW165" s="219"/>
    </row>
    <row r="166" spans="1:49" s="153" customFormat="1" ht="24.75" customHeight="1">
      <c r="A166" s="245"/>
      <c r="B166" s="245"/>
      <c r="C166" s="245">
        <v>1</v>
      </c>
      <c r="D166" s="219"/>
      <c r="E166" s="219"/>
      <c r="F166" s="315"/>
      <c r="G166" s="316"/>
      <c r="H166" s="316"/>
      <c r="I166" s="317"/>
      <c r="J166" s="318"/>
      <c r="L166" s="254" t="e">
        <f>#N/A</f>
        <v>#NAME?</v>
      </c>
      <c r="M166" s="258" t="s">
        <v>172</v>
      </c>
      <c r="N166" s="594"/>
      <c r="O166" s="594"/>
      <c r="P166" s="594"/>
      <c r="Q166" s="594"/>
      <c r="R166" s="594"/>
      <c r="S166" s="594"/>
      <c r="T166" s="594"/>
      <c r="U166" s="594"/>
      <c r="V166" s="594"/>
      <c r="W166" s="594"/>
      <c r="X166" s="594"/>
      <c r="Y166" s="594"/>
      <c r="Z166" s="594"/>
      <c r="AA166" s="594"/>
      <c r="AB166" s="594"/>
      <c r="AC166" s="594"/>
      <c r="AD166" s="594"/>
      <c r="AE166" s="594"/>
      <c r="AF166" s="594"/>
      <c r="AG166" s="594"/>
      <c r="AH166" s="594"/>
      <c r="AI166" s="594"/>
      <c r="AJ166" s="594"/>
      <c r="AK166" s="594"/>
      <c r="AL166" s="594"/>
      <c r="AM166" s="252"/>
      <c r="AN166" s="219"/>
      <c r="AO166" s="219"/>
      <c r="AP166" s="219"/>
      <c r="AQ166" s="219"/>
      <c r="AR166" s="219"/>
      <c r="AS166" s="219"/>
      <c r="AT166" s="219"/>
      <c r="AU166" s="219"/>
      <c r="AV166" s="219"/>
      <c r="AW166" s="219"/>
    </row>
    <row r="167" spans="1:49" s="153" customFormat="1" ht="15" customHeight="1">
      <c r="A167" s="245"/>
      <c r="B167" s="245"/>
      <c r="C167" s="245"/>
      <c r="D167" s="245">
        <v>1</v>
      </c>
      <c r="E167" s="219"/>
      <c r="F167" s="315"/>
      <c r="G167" s="316"/>
      <c r="H167" s="316"/>
      <c r="I167" s="322"/>
      <c r="J167" s="323"/>
      <c r="K167" s="324"/>
      <c r="L167" s="254" t="e">
        <f>#N/A</f>
        <v>#NAME?</v>
      </c>
      <c r="M167" s="325"/>
      <c r="N167" s="326" t="s">
        <v>61</v>
      </c>
      <c r="O167" s="327"/>
      <c r="P167" s="330">
        <v>1</v>
      </c>
      <c r="Q167" s="329"/>
      <c r="R167" s="269" t="s">
        <v>37</v>
      </c>
      <c r="S167" s="327"/>
      <c r="T167" s="330">
        <v>1</v>
      </c>
      <c r="U167" s="170"/>
      <c r="V167" s="269" t="s">
        <v>37</v>
      </c>
      <c r="W167" s="327"/>
      <c r="X167" s="330">
        <v>1</v>
      </c>
      <c r="Y167" s="595"/>
      <c r="Z167" s="269" t="s">
        <v>37</v>
      </c>
      <c r="AA167" s="332"/>
      <c r="AB167" s="334">
        <v>1</v>
      </c>
      <c r="AC167" s="596"/>
      <c r="AD167" s="335"/>
      <c r="AE167" s="335"/>
      <c r="AF167" s="335"/>
      <c r="AG167" s="335"/>
      <c r="AH167" s="336"/>
      <c r="AI167" s="72" t="s">
        <v>61</v>
      </c>
      <c r="AJ167" s="337"/>
      <c r="AK167" s="72" t="s">
        <v>37</v>
      </c>
      <c r="AL167" s="270"/>
      <c r="AM167" s="252"/>
      <c r="AN167" s="219" t="e">
        <f>#N/A</f>
        <v>#NAME?</v>
      </c>
      <c r="AO167" s="259"/>
      <c r="AP167" s="259"/>
      <c r="AQ167" s="259"/>
      <c r="AR167" s="259"/>
      <c r="AS167" s="259"/>
      <c r="AT167" s="259"/>
      <c r="AU167" s="219"/>
      <c r="AV167" s="219"/>
      <c r="AW167" s="219"/>
    </row>
    <row r="168" spans="1:49" s="153" customFormat="1" ht="15" customHeight="1">
      <c r="A168" s="245"/>
      <c r="B168" s="245"/>
      <c r="C168" s="245"/>
      <c r="D168" s="245"/>
      <c r="E168" s="219"/>
      <c r="F168" s="315"/>
      <c r="G168" s="316"/>
      <c r="H168" s="316"/>
      <c r="I168" s="322"/>
      <c r="J168" s="323"/>
      <c r="K168" s="324"/>
      <c r="L168" s="254"/>
      <c r="M168" s="325"/>
      <c r="N168" s="326"/>
      <c r="O168" s="327"/>
      <c r="P168" s="330"/>
      <c r="Q168" s="329"/>
      <c r="R168" s="269"/>
      <c r="S168" s="327"/>
      <c r="T168" s="330"/>
      <c r="U168" s="170"/>
      <c r="V168" s="269"/>
      <c r="W168" s="327"/>
      <c r="X168" s="330"/>
      <c r="Y168" s="595"/>
      <c r="Z168" s="269"/>
      <c r="AA168" s="291"/>
      <c r="AB168" s="291"/>
      <c r="AC168" s="291"/>
      <c r="AD168" s="338"/>
      <c r="AE168" s="338"/>
      <c r="AF168" s="338"/>
      <c r="AG168" s="339">
        <f>AH167&amp;"-"&amp;AJ167</f>
        <v>0</v>
      </c>
      <c r="AH168" s="339"/>
      <c r="AI168" s="339"/>
      <c r="AJ168" s="339"/>
      <c r="AK168" s="339"/>
      <c r="AL168" s="339"/>
      <c r="AM168" s="340"/>
      <c r="AN168" s="219"/>
      <c r="AO168" s="259"/>
      <c r="AP168" s="259"/>
      <c r="AQ168" s="259"/>
      <c r="AR168" s="259"/>
      <c r="AS168" s="259"/>
      <c r="AT168" s="259"/>
      <c r="AU168" s="219"/>
      <c r="AV168" s="219"/>
      <c r="AW168" s="219"/>
    </row>
    <row r="169" spans="1:49" s="153" customFormat="1" ht="15" customHeight="1">
      <c r="A169" s="245"/>
      <c r="B169" s="245"/>
      <c r="C169" s="245"/>
      <c r="D169" s="245"/>
      <c r="E169" s="219"/>
      <c r="F169" s="315"/>
      <c r="G169" s="316"/>
      <c r="H169" s="316"/>
      <c r="I169" s="322"/>
      <c r="J169" s="323"/>
      <c r="K169" s="324"/>
      <c r="L169" s="254"/>
      <c r="M169" s="325"/>
      <c r="N169" s="326"/>
      <c r="O169" s="327"/>
      <c r="P169" s="330"/>
      <c r="Q169" s="329"/>
      <c r="R169" s="269"/>
      <c r="S169" s="327"/>
      <c r="T169" s="330"/>
      <c r="U169" s="170"/>
      <c r="V169" s="269"/>
      <c r="W169" s="202"/>
      <c r="X169" s="202"/>
      <c r="Y169" s="291"/>
      <c r="Z169" s="341"/>
      <c r="AA169" s="341"/>
      <c r="AB169" s="341"/>
      <c r="AC169" s="341"/>
      <c r="AD169" s="338"/>
      <c r="AE169" s="338"/>
      <c r="AF169" s="338"/>
      <c r="AG169" s="338"/>
      <c r="AH169" s="306"/>
      <c r="AI169" s="178"/>
      <c r="AJ169" s="178"/>
      <c r="AK169" s="306"/>
      <c r="AL169" s="178"/>
      <c r="AM169" s="282"/>
      <c r="AN169" s="219"/>
      <c r="AO169" s="259"/>
      <c r="AP169" s="259"/>
      <c r="AQ169" s="259"/>
      <c r="AR169" s="259"/>
      <c r="AS169" s="259"/>
      <c r="AT169" s="259"/>
      <c r="AU169" s="219"/>
      <c r="AV169" s="219"/>
      <c r="AW169" s="219"/>
    </row>
    <row r="170" spans="1:49" s="153" customFormat="1" ht="15" customHeight="1">
      <c r="A170" s="245"/>
      <c r="B170" s="245"/>
      <c r="C170" s="245"/>
      <c r="D170" s="245"/>
      <c r="E170" s="219"/>
      <c r="F170" s="315"/>
      <c r="G170" s="316"/>
      <c r="H170" s="316"/>
      <c r="I170" s="322"/>
      <c r="J170" s="323"/>
      <c r="K170" s="324"/>
      <c r="L170" s="254"/>
      <c r="M170" s="325"/>
      <c r="N170" s="326"/>
      <c r="O170" s="327"/>
      <c r="P170" s="330"/>
      <c r="Q170" s="329"/>
      <c r="R170" s="269"/>
      <c r="S170" s="342"/>
      <c r="T170" s="343"/>
      <c r="U170" s="344"/>
      <c r="V170" s="341"/>
      <c r="W170" s="341"/>
      <c r="X170" s="341"/>
      <c r="Y170" s="341"/>
      <c r="Z170" s="341"/>
      <c r="AA170" s="341"/>
      <c r="AB170" s="341"/>
      <c r="AC170" s="341"/>
      <c r="AD170" s="338"/>
      <c r="AE170" s="338"/>
      <c r="AF170" s="338"/>
      <c r="AG170" s="338"/>
      <c r="AH170" s="306"/>
      <c r="AI170" s="178"/>
      <c r="AJ170" s="178"/>
      <c r="AK170" s="306"/>
      <c r="AL170" s="178"/>
      <c r="AM170" s="282"/>
      <c r="AN170" s="219"/>
      <c r="AO170" s="259"/>
      <c r="AP170" s="259"/>
      <c r="AQ170" s="259"/>
      <c r="AR170" s="259"/>
      <c r="AS170" s="259"/>
      <c r="AT170" s="259"/>
      <c r="AU170" s="219"/>
      <c r="AV170" s="219"/>
      <c r="AW170" s="219"/>
    </row>
    <row r="171" spans="1:49" ht="15" customHeight="1">
      <c r="A171" s="245"/>
      <c r="B171" s="245"/>
      <c r="C171" s="245"/>
      <c r="D171" s="245"/>
      <c r="E171" s="198"/>
      <c r="F171" s="198"/>
      <c r="G171" s="198"/>
      <c r="H171" s="198"/>
      <c r="I171" s="322"/>
      <c r="J171" s="323"/>
      <c r="K171" s="324"/>
      <c r="L171" s="254"/>
      <c r="M171" s="325"/>
      <c r="N171" s="326"/>
      <c r="O171" s="284"/>
      <c r="P171" s="284"/>
      <c r="Q171" s="291" t="s">
        <v>195</v>
      </c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345"/>
      <c r="AN171" s="198"/>
      <c r="AO171" s="198"/>
      <c r="AP171" s="198"/>
      <c r="AQ171" s="198"/>
      <c r="AR171" s="198"/>
      <c r="AS171" s="198"/>
      <c r="AT171" s="198"/>
      <c r="AU171" s="198"/>
      <c r="AV171" s="198"/>
      <c r="AW171" s="198"/>
    </row>
    <row r="172" spans="1:49" ht="15" customHeight="1">
      <c r="A172" s="245"/>
      <c r="B172" s="245"/>
      <c r="C172" s="245"/>
      <c r="D172" s="198"/>
      <c r="E172" s="198"/>
      <c r="F172" s="315"/>
      <c r="G172" s="198"/>
      <c r="H172" s="198"/>
      <c r="I172" s="249"/>
      <c r="J172" s="283"/>
      <c r="K172" s="249"/>
      <c r="L172" s="346"/>
      <c r="M172" s="288" t="s">
        <v>196</v>
      </c>
      <c r="N172" s="288"/>
      <c r="O172" s="288"/>
      <c r="P172" s="288"/>
      <c r="Q172" s="288"/>
      <c r="R172" s="288"/>
      <c r="S172" s="288"/>
      <c r="T172" s="288"/>
      <c r="U172" s="288"/>
      <c r="V172" s="288"/>
      <c r="W172" s="288"/>
      <c r="X172" s="288"/>
      <c r="Y172" s="288"/>
      <c r="Z172" s="288"/>
      <c r="AA172" s="288"/>
      <c r="AB172" s="288"/>
      <c r="AC172" s="288"/>
      <c r="AD172" s="288"/>
      <c r="AE172" s="288"/>
      <c r="AF172" s="288"/>
      <c r="AG172" s="288"/>
      <c r="AH172" s="288"/>
      <c r="AI172" s="288"/>
      <c r="AJ172" s="288"/>
      <c r="AK172" s="288"/>
      <c r="AL172" s="178"/>
      <c r="AM172" s="282"/>
      <c r="AN172" s="198"/>
      <c r="AO172" s="198"/>
      <c r="AP172" s="198"/>
      <c r="AQ172" s="198"/>
      <c r="AR172" s="198"/>
      <c r="AS172" s="198"/>
      <c r="AT172" s="198"/>
      <c r="AU172" s="198"/>
      <c r="AV172" s="198"/>
      <c r="AW172" s="198"/>
    </row>
    <row r="173" spans="1:49" ht="15" customHeight="1">
      <c r="A173" s="245"/>
      <c r="B173" s="245"/>
      <c r="C173" s="198"/>
      <c r="D173" s="198"/>
      <c r="E173" s="198"/>
      <c r="F173" s="315"/>
      <c r="G173" s="198"/>
      <c r="H173" s="198"/>
      <c r="I173" s="249"/>
      <c r="J173" s="283"/>
      <c r="K173" s="249"/>
      <c r="L173" s="277"/>
      <c r="M173" s="289" t="s">
        <v>178</v>
      </c>
      <c r="N173" s="289"/>
      <c r="O173" s="289"/>
      <c r="P173" s="289"/>
      <c r="Q173" s="289"/>
      <c r="R173" s="289"/>
      <c r="S173" s="289"/>
      <c r="T173" s="289"/>
      <c r="U173" s="289"/>
      <c r="V173" s="289"/>
      <c r="W173" s="289"/>
      <c r="X173" s="289"/>
      <c r="Y173" s="289"/>
      <c r="Z173" s="289"/>
      <c r="AA173" s="289"/>
      <c r="AB173" s="289"/>
      <c r="AC173" s="289"/>
      <c r="AD173" s="280"/>
      <c r="AE173" s="280"/>
      <c r="AF173" s="280"/>
      <c r="AG173" s="280"/>
      <c r="AH173" s="279"/>
      <c r="AI173" s="281"/>
      <c r="AJ173" s="279"/>
      <c r="AK173" s="289"/>
      <c r="AL173" s="281"/>
      <c r="AM173" s="285"/>
      <c r="AN173" s="198"/>
      <c r="AO173" s="198"/>
      <c r="AP173" s="198"/>
      <c r="AQ173" s="198"/>
      <c r="AR173" s="198"/>
      <c r="AS173" s="198"/>
      <c r="AT173" s="198"/>
      <c r="AU173" s="198"/>
      <c r="AV173" s="198"/>
      <c r="AW173" s="198"/>
    </row>
    <row r="174" spans="1:49" ht="15" customHeight="1">
      <c r="A174" s="245"/>
      <c r="B174" s="198"/>
      <c r="C174" s="198"/>
      <c r="D174" s="198"/>
      <c r="E174" s="198"/>
      <c r="F174" s="315"/>
      <c r="G174" s="198"/>
      <c r="H174" s="198"/>
      <c r="I174" s="249"/>
      <c r="J174" s="283"/>
      <c r="K174" s="249"/>
      <c r="L174" s="277"/>
      <c r="M174" s="202" t="s">
        <v>158</v>
      </c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202"/>
      <c r="AD174" s="280"/>
      <c r="AE174" s="280"/>
      <c r="AF174" s="280"/>
      <c r="AG174" s="280"/>
      <c r="AH174" s="279"/>
      <c r="AI174" s="281"/>
      <c r="AJ174" s="279"/>
      <c r="AK174" s="289"/>
      <c r="AL174" s="281"/>
      <c r="AM174" s="285"/>
      <c r="AN174" s="198"/>
      <c r="AO174" s="198"/>
      <c r="AP174" s="198"/>
      <c r="AQ174" s="198"/>
      <c r="AR174" s="198"/>
      <c r="AS174" s="198"/>
      <c r="AT174" s="198"/>
      <c r="AU174" s="198"/>
      <c r="AV174" s="198"/>
      <c r="AW174" s="198"/>
    </row>
    <row r="175" spans="6:49" ht="15" customHeight="1">
      <c r="F175" s="347"/>
      <c r="G175" s="249"/>
      <c r="H175" s="249"/>
      <c r="I175" s="2"/>
      <c r="J175" s="283"/>
      <c r="L175" s="277"/>
      <c r="M175" s="291" t="s">
        <v>179</v>
      </c>
      <c r="N175" s="291"/>
      <c r="O175" s="291"/>
      <c r="P175" s="291"/>
      <c r="Q175" s="291"/>
      <c r="R175" s="291"/>
      <c r="S175" s="291"/>
      <c r="T175" s="291"/>
      <c r="U175" s="291"/>
      <c r="V175" s="291"/>
      <c r="W175" s="291"/>
      <c r="X175" s="291"/>
      <c r="Y175" s="291"/>
      <c r="Z175" s="291"/>
      <c r="AA175" s="291"/>
      <c r="AB175" s="291"/>
      <c r="AC175" s="291"/>
      <c r="AD175" s="280"/>
      <c r="AE175" s="280"/>
      <c r="AF175" s="280"/>
      <c r="AG175" s="280"/>
      <c r="AH175" s="279"/>
      <c r="AI175" s="281"/>
      <c r="AJ175" s="279"/>
      <c r="AK175" s="289"/>
      <c r="AL175" s="281"/>
      <c r="AM175" s="285"/>
      <c r="AN175" s="198"/>
      <c r="AO175" s="198"/>
      <c r="AP175" s="198"/>
      <c r="AQ175" s="198"/>
      <c r="AR175" s="198"/>
      <c r="AS175" s="198"/>
      <c r="AT175" s="198"/>
      <c r="AU175" s="198"/>
      <c r="AV175" s="198"/>
      <c r="AW175" s="198"/>
    </row>
    <row r="176" spans="7:40" ht="15" customHeight="1">
      <c r="G176" s="347"/>
      <c r="H176" s="249"/>
      <c r="I176" s="249"/>
      <c r="J176" s="283"/>
      <c r="K176" s="249"/>
      <c r="L176" s="249"/>
      <c r="M176" s="249"/>
      <c r="N176" s="249"/>
      <c r="O176" s="249"/>
      <c r="P176" s="249"/>
      <c r="Q176" s="249"/>
      <c r="R176" s="249"/>
      <c r="S176" s="249"/>
      <c r="T176" s="249"/>
      <c r="U176" s="249"/>
      <c r="V176" s="249"/>
      <c r="W176" s="249"/>
      <c r="X176" s="249"/>
      <c r="Y176" s="249"/>
      <c r="Z176" s="249"/>
      <c r="AA176" s="249"/>
      <c r="AB176" s="249"/>
      <c r="AC176" s="249"/>
      <c r="AD176" s="249"/>
      <c r="AE176" s="249"/>
      <c r="AF176" s="249"/>
      <c r="AG176" s="249"/>
      <c r="AH176" s="249"/>
      <c r="AI176" s="249"/>
      <c r="AJ176" s="249"/>
      <c r="AK176" s="249"/>
      <c r="AL176" s="198"/>
      <c r="AM176" s="198"/>
      <c r="AN176" s="198"/>
    </row>
    <row r="177" spans="1:20" s="536" customFormat="1" ht="16.5" customHeight="1">
      <c r="A177" s="536" t="s">
        <v>518</v>
      </c>
      <c r="C177" s="536" t="s">
        <v>91</v>
      </c>
      <c r="T177" s="554"/>
    </row>
    <row r="179" spans="1:48" ht="16.5" customHeight="1">
      <c r="A179" s="245">
        <v>1</v>
      </c>
      <c r="B179" s="219"/>
      <c r="C179" s="219"/>
      <c r="D179" s="219"/>
      <c r="E179" s="219"/>
      <c r="F179" s="313"/>
      <c r="G179" s="313"/>
      <c r="H179" s="313"/>
      <c r="I179" s="217"/>
      <c r="J179" s="220"/>
      <c r="K179" s="220"/>
      <c r="L179" s="250" t="e">
        <f>#N/A</f>
        <v>#NAME?</v>
      </c>
      <c r="M179" s="226" t="s">
        <v>76</v>
      </c>
      <c r="N179" s="314"/>
      <c r="O179" s="314"/>
      <c r="P179" s="314"/>
      <c r="Q179" s="314"/>
      <c r="R179" s="314"/>
      <c r="S179" s="314"/>
      <c r="T179" s="314"/>
      <c r="U179" s="314"/>
      <c r="V179" s="314"/>
      <c r="W179" s="314"/>
      <c r="X179" s="314"/>
      <c r="Y179" s="314"/>
      <c r="Z179" s="314"/>
      <c r="AA179" s="314"/>
      <c r="AB179" s="314"/>
      <c r="AC179" s="314"/>
      <c r="AD179" s="314"/>
      <c r="AE179" s="314"/>
      <c r="AF179" s="314"/>
      <c r="AG179" s="314"/>
      <c r="AH179" s="314"/>
      <c r="AI179" s="314"/>
      <c r="AJ179" s="314"/>
      <c r="AK179" s="314"/>
      <c r="AL179" s="252"/>
      <c r="AM179" s="198"/>
      <c r="AN179" s="198"/>
      <c r="AO179" s="198"/>
      <c r="AP179" s="198"/>
      <c r="AQ179" s="198"/>
      <c r="AR179" s="198"/>
      <c r="AS179" s="198"/>
      <c r="AT179" s="198"/>
      <c r="AU179" s="198"/>
      <c r="AV179" s="198"/>
    </row>
    <row r="180" spans="1:48" s="153" customFormat="1" ht="15" customHeight="1">
      <c r="A180" s="245"/>
      <c r="B180" s="245">
        <v>1</v>
      </c>
      <c r="C180" s="219"/>
      <c r="D180" s="219"/>
      <c r="E180" s="219"/>
      <c r="F180" s="315"/>
      <c r="G180" s="316"/>
      <c r="H180" s="316"/>
      <c r="I180" s="317"/>
      <c r="J180" s="318"/>
      <c r="L180" s="254" t="e">
        <f>#N/A</f>
        <v>#NAME?</v>
      </c>
      <c r="M180" s="255" t="s">
        <v>105</v>
      </c>
      <c r="N180" s="320"/>
      <c r="O180" s="320"/>
      <c r="P180" s="320"/>
      <c r="Q180" s="320"/>
      <c r="R180" s="320"/>
      <c r="S180" s="320"/>
      <c r="T180" s="320"/>
      <c r="U180" s="320"/>
      <c r="V180" s="320"/>
      <c r="W180" s="320"/>
      <c r="X180" s="320"/>
      <c r="Y180" s="320"/>
      <c r="Z180" s="320"/>
      <c r="AA180" s="320"/>
      <c r="AB180" s="320"/>
      <c r="AC180" s="320"/>
      <c r="AD180" s="320"/>
      <c r="AE180" s="320"/>
      <c r="AF180" s="320"/>
      <c r="AG180" s="320"/>
      <c r="AH180" s="320"/>
      <c r="AI180" s="320"/>
      <c r="AJ180" s="320"/>
      <c r="AK180" s="320"/>
      <c r="AL180" s="252"/>
      <c r="AM180" s="219"/>
      <c r="AN180" s="219"/>
      <c r="AO180" s="219"/>
      <c r="AP180" s="219"/>
      <c r="AQ180" s="219"/>
      <c r="AR180" s="219"/>
      <c r="AS180" s="219"/>
      <c r="AT180" s="219"/>
      <c r="AU180" s="219"/>
      <c r="AV180" s="219"/>
    </row>
    <row r="181" spans="1:48" s="153" customFormat="1" ht="24.75" customHeight="1">
      <c r="A181" s="245"/>
      <c r="B181" s="245"/>
      <c r="C181" s="245">
        <v>1</v>
      </c>
      <c r="D181" s="219"/>
      <c r="E181" s="219"/>
      <c r="F181" s="315"/>
      <c r="G181" s="316"/>
      <c r="H181" s="316"/>
      <c r="I181" s="317"/>
      <c r="J181" s="318"/>
      <c r="L181" s="254" t="e">
        <f>#N/A</f>
        <v>#NAME?</v>
      </c>
      <c r="M181" s="258" t="s">
        <v>172</v>
      </c>
      <c r="N181" s="594"/>
      <c r="O181" s="594"/>
      <c r="P181" s="594"/>
      <c r="Q181" s="594"/>
      <c r="R181" s="594"/>
      <c r="S181" s="594"/>
      <c r="T181" s="594"/>
      <c r="U181" s="594"/>
      <c r="V181" s="594"/>
      <c r="W181" s="594"/>
      <c r="X181" s="594"/>
      <c r="Y181" s="594"/>
      <c r="Z181" s="594"/>
      <c r="AA181" s="594"/>
      <c r="AB181" s="594"/>
      <c r="AC181" s="594"/>
      <c r="AD181" s="594"/>
      <c r="AE181" s="594"/>
      <c r="AF181" s="594"/>
      <c r="AG181" s="594"/>
      <c r="AH181" s="594"/>
      <c r="AI181" s="594"/>
      <c r="AJ181" s="594"/>
      <c r="AK181" s="594"/>
      <c r="AL181" s="252"/>
      <c r="AM181" s="219"/>
      <c r="AN181" s="219"/>
      <c r="AO181" s="219"/>
      <c r="AP181" s="219"/>
      <c r="AQ181" s="219"/>
      <c r="AR181" s="219"/>
      <c r="AS181" s="219"/>
      <c r="AT181" s="219"/>
      <c r="AU181" s="219"/>
      <c r="AV181" s="219"/>
    </row>
    <row r="182" spans="1:48" s="153" customFormat="1" ht="15" customHeight="1">
      <c r="A182" s="245"/>
      <c r="B182" s="245"/>
      <c r="C182" s="245"/>
      <c r="D182" s="245">
        <v>1</v>
      </c>
      <c r="E182" s="219"/>
      <c r="F182" s="315"/>
      <c r="G182" s="316"/>
      <c r="H182" s="316"/>
      <c r="I182" s="322"/>
      <c r="J182" s="323"/>
      <c r="K182" s="324"/>
      <c r="L182" s="254" t="e">
        <f>#N/A</f>
        <v>#NAME?</v>
      </c>
      <c r="M182" s="353"/>
      <c r="N182" s="327"/>
      <c r="O182" s="330">
        <v>1</v>
      </c>
      <c r="P182" s="329"/>
      <c r="Q182" s="269" t="s">
        <v>37</v>
      </c>
      <c r="R182" s="327"/>
      <c r="S182" s="330">
        <v>1</v>
      </c>
      <c r="T182" s="170"/>
      <c r="U182" s="269" t="s">
        <v>37</v>
      </c>
      <c r="V182" s="327"/>
      <c r="W182" s="330">
        <v>1</v>
      </c>
      <c r="X182" s="170"/>
      <c r="Y182" s="269" t="s">
        <v>37</v>
      </c>
      <c r="Z182" s="332"/>
      <c r="AA182" s="330">
        <v>1</v>
      </c>
      <c r="AB182" s="596"/>
      <c r="AC182" s="335"/>
      <c r="AD182" s="335"/>
      <c r="AE182" s="335"/>
      <c r="AF182" s="335"/>
      <c r="AG182" s="336"/>
      <c r="AH182" s="72" t="s">
        <v>61</v>
      </c>
      <c r="AI182" s="337"/>
      <c r="AJ182" s="72" t="s">
        <v>37</v>
      </c>
      <c r="AK182" s="270"/>
      <c r="AL182" s="252"/>
      <c r="AM182" s="219" t="e">
        <f>#N/A</f>
        <v>#NAME?</v>
      </c>
      <c r="AN182" s="259"/>
      <c r="AO182" s="259"/>
      <c r="AP182" s="259"/>
      <c r="AQ182" s="259"/>
      <c r="AR182" s="259"/>
      <c r="AS182" s="259"/>
      <c r="AT182" s="219"/>
      <c r="AU182" s="219"/>
      <c r="AV182" s="219"/>
    </row>
    <row r="183" spans="1:48" s="153" customFormat="1" ht="15" customHeight="1">
      <c r="A183" s="245"/>
      <c r="B183" s="245"/>
      <c r="C183" s="245"/>
      <c r="D183" s="245"/>
      <c r="E183" s="219"/>
      <c r="F183" s="315"/>
      <c r="G183" s="316"/>
      <c r="H183" s="316"/>
      <c r="I183" s="322"/>
      <c r="J183" s="323"/>
      <c r="K183" s="324"/>
      <c r="L183" s="254"/>
      <c r="M183" s="353"/>
      <c r="N183" s="327"/>
      <c r="O183" s="330"/>
      <c r="P183" s="329"/>
      <c r="Q183" s="269"/>
      <c r="R183" s="327"/>
      <c r="S183" s="330"/>
      <c r="T183" s="170"/>
      <c r="U183" s="269"/>
      <c r="V183" s="327"/>
      <c r="W183" s="330"/>
      <c r="X183" s="170"/>
      <c r="Y183" s="269"/>
      <c r="Z183" s="291"/>
      <c r="AA183" s="291"/>
      <c r="AB183" s="291"/>
      <c r="AC183" s="338"/>
      <c r="AD183" s="338"/>
      <c r="AE183" s="338"/>
      <c r="AF183" s="339">
        <f>AG182&amp;"-"&amp;AI182</f>
        <v>0</v>
      </c>
      <c r="AG183" s="339"/>
      <c r="AH183" s="339"/>
      <c r="AI183" s="339"/>
      <c r="AJ183" s="339"/>
      <c r="AK183" s="339"/>
      <c r="AL183" s="340"/>
      <c r="AM183" s="219"/>
      <c r="AN183" s="259"/>
      <c r="AO183" s="259"/>
      <c r="AP183" s="259"/>
      <c r="AQ183" s="259"/>
      <c r="AR183" s="259"/>
      <c r="AS183" s="259"/>
      <c r="AT183" s="219"/>
      <c r="AU183" s="219"/>
      <c r="AV183" s="219"/>
    </row>
    <row r="184" spans="1:48" s="153" customFormat="1" ht="15" customHeight="1">
      <c r="A184" s="245"/>
      <c r="B184" s="245"/>
      <c r="C184" s="245"/>
      <c r="D184" s="245"/>
      <c r="E184" s="219"/>
      <c r="F184" s="315"/>
      <c r="G184" s="316"/>
      <c r="H184" s="316"/>
      <c r="I184" s="322"/>
      <c r="J184" s="323"/>
      <c r="K184" s="324"/>
      <c r="L184" s="254"/>
      <c r="M184" s="353"/>
      <c r="N184" s="327"/>
      <c r="O184" s="330"/>
      <c r="P184" s="329"/>
      <c r="Q184" s="269"/>
      <c r="R184" s="327"/>
      <c r="S184" s="330"/>
      <c r="T184" s="170"/>
      <c r="U184" s="269"/>
      <c r="V184" s="202"/>
      <c r="W184" s="202"/>
      <c r="X184" s="291"/>
      <c r="Y184" s="341"/>
      <c r="Z184" s="341"/>
      <c r="AA184" s="341"/>
      <c r="AB184" s="341"/>
      <c r="AC184" s="338"/>
      <c r="AD184" s="338"/>
      <c r="AE184" s="338"/>
      <c r="AF184" s="338"/>
      <c r="AG184" s="306"/>
      <c r="AH184" s="178"/>
      <c r="AI184" s="178"/>
      <c r="AJ184" s="306"/>
      <c r="AK184" s="178"/>
      <c r="AL184" s="282"/>
      <c r="AM184" s="219"/>
      <c r="AN184" s="259"/>
      <c r="AO184" s="259"/>
      <c r="AP184" s="259"/>
      <c r="AQ184" s="259"/>
      <c r="AR184" s="259"/>
      <c r="AS184" s="259"/>
      <c r="AT184" s="219"/>
      <c r="AU184" s="219"/>
      <c r="AV184" s="219"/>
    </row>
    <row r="185" spans="1:48" s="153" customFormat="1" ht="15" customHeight="1">
      <c r="A185" s="245"/>
      <c r="B185" s="245"/>
      <c r="C185" s="245"/>
      <c r="D185" s="245"/>
      <c r="E185" s="219"/>
      <c r="F185" s="315"/>
      <c r="G185" s="316"/>
      <c r="H185" s="316"/>
      <c r="I185" s="322"/>
      <c r="J185" s="323"/>
      <c r="K185" s="324"/>
      <c r="L185" s="254"/>
      <c r="M185" s="353"/>
      <c r="N185" s="327"/>
      <c r="O185" s="330"/>
      <c r="P185" s="329"/>
      <c r="Q185" s="269"/>
      <c r="R185" s="342"/>
      <c r="S185" s="343"/>
      <c r="T185" s="344"/>
      <c r="U185" s="341"/>
      <c r="V185" s="341"/>
      <c r="W185" s="341"/>
      <c r="X185" s="341"/>
      <c r="Y185" s="341"/>
      <c r="Z185" s="341"/>
      <c r="AA185" s="341"/>
      <c r="AB185" s="341"/>
      <c r="AC185" s="338"/>
      <c r="AD185" s="338"/>
      <c r="AE185" s="338"/>
      <c r="AF185" s="338"/>
      <c r="AG185" s="306"/>
      <c r="AH185" s="178"/>
      <c r="AI185" s="178"/>
      <c r="AJ185" s="306"/>
      <c r="AK185" s="178"/>
      <c r="AL185" s="282"/>
      <c r="AM185" s="219"/>
      <c r="AN185" s="259"/>
      <c r="AO185" s="259"/>
      <c r="AP185" s="259"/>
      <c r="AQ185" s="259"/>
      <c r="AR185" s="259"/>
      <c r="AS185" s="259"/>
      <c r="AT185" s="219"/>
      <c r="AU185" s="219"/>
      <c r="AV185" s="219"/>
    </row>
    <row r="186" spans="1:48" ht="15" customHeight="1">
      <c r="A186" s="245"/>
      <c r="B186" s="245"/>
      <c r="C186" s="245"/>
      <c r="D186" s="245"/>
      <c r="E186" s="198"/>
      <c r="F186" s="198"/>
      <c r="G186" s="198"/>
      <c r="H186" s="198"/>
      <c r="I186" s="322"/>
      <c r="J186" s="323"/>
      <c r="K186" s="324"/>
      <c r="L186" s="254"/>
      <c r="M186" s="353"/>
      <c r="N186" s="284"/>
      <c r="O186" s="284"/>
      <c r="P186" s="291" t="s">
        <v>195</v>
      </c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345"/>
      <c r="AM186" s="198"/>
      <c r="AN186" s="198"/>
      <c r="AO186" s="198"/>
      <c r="AP186" s="198"/>
      <c r="AQ186" s="198"/>
      <c r="AR186" s="198"/>
      <c r="AS186" s="198"/>
      <c r="AT186" s="198"/>
      <c r="AU186" s="198"/>
      <c r="AV186" s="198"/>
    </row>
    <row r="187" spans="1:48" ht="15" customHeight="1">
      <c r="A187" s="245"/>
      <c r="B187" s="245"/>
      <c r="C187" s="245"/>
      <c r="D187" s="198"/>
      <c r="E187" s="198"/>
      <c r="F187" s="315"/>
      <c r="G187" s="198"/>
      <c r="H187" s="198"/>
      <c r="I187" s="249"/>
      <c r="J187" s="283"/>
      <c r="K187" s="249"/>
      <c r="L187" s="346"/>
      <c r="M187" s="288" t="s">
        <v>196</v>
      </c>
      <c r="N187" s="288"/>
      <c r="O187" s="288"/>
      <c r="P187" s="288"/>
      <c r="Q187" s="288"/>
      <c r="R187" s="288"/>
      <c r="S187" s="288"/>
      <c r="T187" s="288"/>
      <c r="U187" s="288"/>
      <c r="V187" s="288"/>
      <c r="W187" s="288"/>
      <c r="X187" s="288"/>
      <c r="Y187" s="288"/>
      <c r="Z187" s="288"/>
      <c r="AA187" s="288"/>
      <c r="AB187" s="288"/>
      <c r="AC187" s="288"/>
      <c r="AD187" s="288"/>
      <c r="AE187" s="288"/>
      <c r="AF187" s="288"/>
      <c r="AG187" s="288"/>
      <c r="AH187" s="288"/>
      <c r="AI187" s="288"/>
      <c r="AJ187" s="288"/>
      <c r="AK187" s="178"/>
      <c r="AL187" s="282"/>
      <c r="AM187" s="198"/>
      <c r="AN187" s="198"/>
      <c r="AO187" s="198"/>
      <c r="AP187" s="198"/>
      <c r="AQ187" s="198"/>
      <c r="AR187" s="198"/>
      <c r="AS187" s="198"/>
      <c r="AT187" s="198"/>
      <c r="AU187" s="198"/>
      <c r="AV187" s="198"/>
    </row>
    <row r="188" spans="1:48" ht="15" customHeight="1">
      <c r="A188" s="245"/>
      <c r="B188" s="245"/>
      <c r="C188" s="198"/>
      <c r="D188" s="198"/>
      <c r="E188" s="198"/>
      <c r="F188" s="315"/>
      <c r="G188" s="198"/>
      <c r="H188" s="198"/>
      <c r="I188" s="249"/>
      <c r="J188" s="283"/>
      <c r="K188" s="249"/>
      <c r="L188" s="277"/>
      <c r="M188" s="289" t="s">
        <v>178</v>
      </c>
      <c r="N188" s="289"/>
      <c r="O188" s="289"/>
      <c r="P188" s="289"/>
      <c r="Q188" s="289"/>
      <c r="R188" s="289"/>
      <c r="S188" s="289"/>
      <c r="T188" s="289"/>
      <c r="U188" s="289"/>
      <c r="V188" s="289"/>
      <c r="W188" s="289"/>
      <c r="X188" s="289"/>
      <c r="Y188" s="289"/>
      <c r="Z188" s="289"/>
      <c r="AA188" s="289"/>
      <c r="AB188" s="289"/>
      <c r="AC188" s="280"/>
      <c r="AD188" s="280"/>
      <c r="AE188" s="280"/>
      <c r="AF188" s="280"/>
      <c r="AG188" s="279"/>
      <c r="AH188" s="281"/>
      <c r="AI188" s="279"/>
      <c r="AJ188" s="289"/>
      <c r="AK188" s="281"/>
      <c r="AL188" s="285"/>
      <c r="AM188" s="198"/>
      <c r="AN188" s="198"/>
      <c r="AO188" s="198"/>
      <c r="AP188" s="198"/>
      <c r="AQ188" s="198"/>
      <c r="AR188" s="198"/>
      <c r="AS188" s="198"/>
      <c r="AT188" s="198"/>
      <c r="AU188" s="198"/>
      <c r="AV188" s="198"/>
    </row>
    <row r="189" spans="1:48" ht="15" customHeight="1">
      <c r="A189" s="245"/>
      <c r="B189" s="198"/>
      <c r="C189" s="198"/>
      <c r="D189" s="198"/>
      <c r="E189" s="198"/>
      <c r="F189" s="315"/>
      <c r="G189" s="198"/>
      <c r="H189" s="198"/>
      <c r="I189" s="249"/>
      <c r="J189" s="283"/>
      <c r="K189" s="249"/>
      <c r="L189" s="277"/>
      <c r="M189" s="202" t="s">
        <v>158</v>
      </c>
      <c r="N189" s="202"/>
      <c r="O189" s="202"/>
      <c r="P189" s="202"/>
      <c r="Q189" s="202"/>
      <c r="R189" s="202"/>
      <c r="S189" s="202"/>
      <c r="T189" s="202"/>
      <c r="U189" s="202"/>
      <c r="V189" s="202"/>
      <c r="W189" s="202"/>
      <c r="X189" s="202"/>
      <c r="Y189" s="202"/>
      <c r="Z189" s="202"/>
      <c r="AA189" s="202"/>
      <c r="AB189" s="202"/>
      <c r="AC189" s="280"/>
      <c r="AD189" s="280"/>
      <c r="AE189" s="280"/>
      <c r="AF189" s="280"/>
      <c r="AG189" s="279"/>
      <c r="AH189" s="281"/>
      <c r="AI189" s="279"/>
      <c r="AJ189" s="289"/>
      <c r="AK189" s="281"/>
      <c r="AL189" s="285"/>
      <c r="AM189" s="198"/>
      <c r="AN189" s="198"/>
      <c r="AO189" s="198"/>
      <c r="AP189" s="198"/>
      <c r="AQ189" s="198"/>
      <c r="AR189" s="198"/>
      <c r="AS189" s="198"/>
      <c r="AT189" s="198"/>
      <c r="AU189" s="198"/>
      <c r="AV189" s="198"/>
    </row>
    <row r="190" spans="6:48" ht="15" customHeight="1">
      <c r="F190" s="347"/>
      <c r="G190" s="249"/>
      <c r="H190" s="249"/>
      <c r="I190" s="2"/>
      <c r="J190" s="283"/>
      <c r="L190" s="277"/>
      <c r="M190" s="291" t="s">
        <v>179</v>
      </c>
      <c r="N190" s="291"/>
      <c r="O190" s="291"/>
      <c r="P190" s="291"/>
      <c r="Q190" s="291"/>
      <c r="R190" s="291"/>
      <c r="S190" s="291"/>
      <c r="T190" s="291"/>
      <c r="U190" s="291"/>
      <c r="V190" s="291"/>
      <c r="W190" s="291"/>
      <c r="X190" s="291"/>
      <c r="Y190" s="291"/>
      <c r="Z190" s="291"/>
      <c r="AA190" s="291"/>
      <c r="AB190" s="291"/>
      <c r="AC190" s="280"/>
      <c r="AD190" s="280"/>
      <c r="AE190" s="280"/>
      <c r="AF190" s="280"/>
      <c r="AG190" s="279"/>
      <c r="AH190" s="281"/>
      <c r="AI190" s="279"/>
      <c r="AJ190" s="289"/>
      <c r="AK190" s="281"/>
      <c r="AL190" s="285"/>
      <c r="AM190" s="198"/>
      <c r="AN190" s="198"/>
      <c r="AO190" s="198"/>
      <c r="AP190" s="198"/>
      <c r="AQ190" s="198"/>
      <c r="AR190" s="198"/>
      <c r="AS190" s="198"/>
      <c r="AT190" s="198"/>
      <c r="AU190" s="198"/>
      <c r="AV190" s="198"/>
    </row>
    <row r="191" spans="7:39" ht="15" customHeight="1">
      <c r="G191" s="347"/>
      <c r="H191" s="249"/>
      <c r="I191" s="249"/>
      <c r="J191" s="283"/>
      <c r="K191" s="249"/>
      <c r="L191" s="249"/>
      <c r="M191" s="249"/>
      <c r="N191" s="249"/>
      <c r="O191" s="249"/>
      <c r="P191" s="249"/>
      <c r="Q191" s="249"/>
      <c r="R191" s="249"/>
      <c r="S191" s="249"/>
      <c r="T191" s="249"/>
      <c r="U191" s="249"/>
      <c r="V191" s="249"/>
      <c r="W191" s="249"/>
      <c r="X191" s="249"/>
      <c r="Y191" s="249"/>
      <c r="Z191" s="249"/>
      <c r="AA191" s="249"/>
      <c r="AB191" s="249"/>
      <c r="AC191" s="249"/>
      <c r="AD191" s="249"/>
      <c r="AE191" s="249"/>
      <c r="AF191" s="249"/>
      <c r="AG191" s="249"/>
      <c r="AH191" s="249"/>
      <c r="AI191" s="249"/>
      <c r="AJ191" s="249"/>
      <c r="AK191" s="198"/>
      <c r="AL191" s="198"/>
      <c r="AM191" s="198"/>
    </row>
    <row r="192" spans="7:39" ht="15" customHeight="1">
      <c r="G192" s="347"/>
      <c r="H192" s="249"/>
      <c r="I192" s="249"/>
      <c r="J192" s="283"/>
      <c r="K192" s="249"/>
      <c r="L192" s="249"/>
      <c r="M192" s="249"/>
      <c r="N192" s="249"/>
      <c r="O192" s="249"/>
      <c r="P192" s="249"/>
      <c r="Q192" s="249"/>
      <c r="R192" s="249"/>
      <c r="S192" s="249"/>
      <c r="T192" s="249"/>
      <c r="U192" s="249"/>
      <c r="V192" s="249"/>
      <c r="W192" s="249"/>
      <c r="X192" s="249"/>
      <c r="Y192" s="249"/>
      <c r="Z192" s="249"/>
      <c r="AA192" s="249"/>
      <c r="AB192" s="249"/>
      <c r="AC192" s="249"/>
      <c r="AD192" s="249"/>
      <c r="AE192" s="249"/>
      <c r="AF192" s="249"/>
      <c r="AG192" s="249"/>
      <c r="AH192" s="249"/>
      <c r="AI192" s="249"/>
      <c r="AJ192" s="249"/>
      <c r="AK192" s="198"/>
      <c r="AL192" s="198"/>
      <c r="AM192" s="198"/>
    </row>
    <row r="193" spans="7:23" ht="15" customHeight="1">
      <c r="G193" s="347"/>
      <c r="H193" s="249"/>
      <c r="I193" s="249"/>
      <c r="J193" s="283"/>
      <c r="K193" s="249"/>
      <c r="L193" s="249"/>
      <c r="M193" s="249"/>
      <c r="N193" s="249"/>
      <c r="O193" s="249"/>
      <c r="P193" s="249"/>
      <c r="Q193" s="249"/>
      <c r="R193" s="249"/>
      <c r="S193" s="249"/>
      <c r="T193" s="249"/>
      <c r="U193" s="249"/>
      <c r="V193" s="249"/>
      <c r="W193" s="249"/>
    </row>
    <row r="194" spans="7:17" ht="15" customHeight="1">
      <c r="G194" s="347"/>
      <c r="H194" s="249"/>
      <c r="I194" s="249"/>
      <c r="J194" s="283"/>
      <c r="K194" s="249"/>
      <c r="L194" s="249"/>
      <c r="M194" s="249"/>
      <c r="N194" s="249"/>
      <c r="O194" s="249"/>
      <c r="Q194" s="597"/>
    </row>
    <row r="195" spans="7:17" ht="15" customHeight="1">
      <c r="G195" s="347"/>
      <c r="H195" s="249"/>
      <c r="I195" s="249"/>
      <c r="J195" s="283"/>
      <c r="K195" s="249"/>
      <c r="L195" s="249"/>
      <c r="M195" s="249"/>
      <c r="N195" s="249"/>
      <c r="O195" s="249"/>
      <c r="Q195" s="598"/>
    </row>
    <row r="196" spans="7:17" ht="15" customHeight="1">
      <c r="G196" s="347"/>
      <c r="H196" s="249"/>
      <c r="I196" s="249"/>
      <c r="J196" s="283"/>
      <c r="K196" s="249"/>
      <c r="L196" s="249"/>
      <c r="M196" s="249"/>
      <c r="N196" s="249"/>
      <c r="O196" s="249"/>
      <c r="Q196" s="599"/>
    </row>
    <row r="197" spans="7:24" ht="15" customHeight="1">
      <c r="G197" s="347"/>
      <c r="H197" s="249"/>
      <c r="I197" s="249"/>
      <c r="J197" s="283"/>
      <c r="K197" s="249"/>
      <c r="L197" s="249"/>
      <c r="M197" s="249"/>
      <c r="N197" s="249"/>
      <c r="O197" s="249"/>
      <c r="P197" s="249"/>
      <c r="Q197" s="599"/>
      <c r="R197" s="249"/>
      <c r="S197" s="249"/>
      <c r="T197" s="249"/>
      <c r="U197" s="249"/>
      <c r="V197" s="249"/>
      <c r="W197" s="249"/>
      <c r="X197" s="249"/>
    </row>
    <row r="198" spans="7:28" ht="15" customHeight="1">
      <c r="G198" s="347"/>
      <c r="H198" s="249"/>
      <c r="I198" s="249"/>
      <c r="J198" s="283"/>
      <c r="K198" s="249"/>
      <c r="L198" s="249"/>
      <c r="M198" s="249"/>
      <c r="Q198" s="600" t="s">
        <v>37</v>
      </c>
      <c r="R198" s="327"/>
      <c r="S198" s="333">
        <v>1</v>
      </c>
      <c r="T198" s="170"/>
      <c r="U198" s="269" t="s">
        <v>61</v>
      </c>
      <c r="V198" s="327"/>
      <c r="W198" s="330">
        <v>1</v>
      </c>
      <c r="X198" s="601"/>
      <c r="Y198" s="326" t="s">
        <v>61</v>
      </c>
      <c r="Z198" s="332"/>
      <c r="AA198" s="333">
        <v>1</v>
      </c>
      <c r="AB198" s="602"/>
    </row>
    <row r="199" spans="7:28" ht="15" customHeight="1">
      <c r="G199" s="347"/>
      <c r="H199" s="249"/>
      <c r="I199" s="249"/>
      <c r="J199" s="283"/>
      <c r="K199" s="249"/>
      <c r="L199" s="249"/>
      <c r="M199" s="249"/>
      <c r="Q199" s="600"/>
      <c r="R199" s="327"/>
      <c r="S199" s="333"/>
      <c r="T199" s="170"/>
      <c r="U199" s="269"/>
      <c r="V199" s="327"/>
      <c r="W199" s="330"/>
      <c r="X199" s="601"/>
      <c r="Y199" s="326"/>
      <c r="Z199" s="291"/>
      <c r="AA199" s="291"/>
      <c r="AB199" s="291" t="s">
        <v>536</v>
      </c>
    </row>
    <row r="200" spans="7:28" ht="15" customHeight="1">
      <c r="G200" s="347"/>
      <c r="H200" s="249"/>
      <c r="I200" s="249"/>
      <c r="J200" s="283"/>
      <c r="K200" s="249"/>
      <c r="L200" s="249"/>
      <c r="M200" s="249"/>
      <c r="Q200" s="600"/>
      <c r="R200" s="327"/>
      <c r="S200" s="333"/>
      <c r="T200" s="170"/>
      <c r="U200" s="269"/>
      <c r="V200" s="202"/>
      <c r="W200" s="202"/>
      <c r="X200" s="291" t="s">
        <v>537</v>
      </c>
      <c r="Y200" s="341"/>
      <c r="Z200" s="341"/>
      <c r="AA200" s="341"/>
      <c r="AB200" s="341"/>
    </row>
    <row r="201" spans="7:19" ht="15" customHeight="1">
      <c r="G201" s="347"/>
      <c r="H201" s="249"/>
      <c r="I201" s="249"/>
      <c r="J201" s="283"/>
      <c r="K201" s="249"/>
      <c r="L201" s="249"/>
      <c r="M201" s="249"/>
      <c r="Q201" s="600"/>
      <c r="R201" s="342"/>
      <c r="S201" s="343"/>
    </row>
    <row r="203" s="536" customFormat="1" ht="16.5" customHeight="1">
      <c r="A203" s="536" t="s">
        <v>538</v>
      </c>
    </row>
    <row r="205" spans="1:24" s="153" customFormat="1" ht="16.5" customHeight="1">
      <c r="A205" s="249"/>
      <c r="B205" s="152"/>
      <c r="C205" s="220"/>
      <c r="D205" s="603"/>
      <c r="E205" s="330" t="s">
        <v>82</v>
      </c>
      <c r="F205" s="604"/>
      <c r="G205" s="299"/>
      <c r="H205" s="299"/>
      <c r="I205" s="299"/>
      <c r="J205" s="299"/>
      <c r="K205" s="605"/>
      <c r="L205" s="605"/>
      <c r="M205" s="605"/>
      <c r="N205" s="606"/>
      <c r="O205" s="606"/>
      <c r="P205" s="606"/>
      <c r="Q205" s="412"/>
      <c r="R205" s="182"/>
      <c r="S205" s="182"/>
      <c r="T205" s="182"/>
      <c r="U205" s="182"/>
      <c r="V205" s="182"/>
      <c r="W205" s="182"/>
      <c r="X205" s="182"/>
    </row>
    <row r="207" spans="1:24" s="153" customFormat="1" ht="16.5" customHeight="1">
      <c r="A207" s="317"/>
      <c r="B207" s="317"/>
      <c r="C207" s="220"/>
      <c r="D207" s="607"/>
      <c r="E207" s="402"/>
      <c r="F207" s="167"/>
      <c r="G207" s="167"/>
      <c r="H207" s="608"/>
      <c r="I207" s="608"/>
      <c r="J207" s="608"/>
      <c r="K207" s="608"/>
      <c r="L207" s="608"/>
      <c r="M207" s="608"/>
      <c r="N207" s="608"/>
      <c r="O207" s="608"/>
      <c r="P207" s="608"/>
      <c r="Q207" s="608"/>
      <c r="R207" s="608"/>
      <c r="S207" s="608"/>
      <c r="T207" s="116"/>
      <c r="U207" s="116"/>
      <c r="V207" s="116"/>
      <c r="W207" s="609"/>
      <c r="X207" s="609"/>
    </row>
    <row r="208" s="536" customFormat="1" ht="11.25" customHeight="1">
      <c r="A208" s="536" t="s">
        <v>539</v>
      </c>
    </row>
    <row r="209" ht="11.25" customHeight="1"/>
    <row r="210" spans="3:5" s="475" customFormat="1" ht="15" customHeight="1">
      <c r="C210" s="537"/>
      <c r="D210" s="481"/>
      <c r="E210" s="610"/>
    </row>
    <row r="212" s="536" customFormat="1" ht="16.5" customHeight="1">
      <c r="A212" s="536" t="s">
        <v>540</v>
      </c>
    </row>
    <row r="214" spans="1:24" s="153" customFormat="1" ht="16.5" customHeight="1">
      <c r="A214" s="317"/>
      <c r="B214" s="317"/>
      <c r="C214" s="220"/>
      <c r="D214" s="607"/>
      <c r="E214" s="232">
        <v>1</v>
      </c>
      <c r="F214" s="299"/>
      <c r="G214" s="299"/>
      <c r="H214" s="299"/>
      <c r="I214" s="299"/>
      <c r="J214" s="299"/>
      <c r="K214" s="299"/>
      <c r="L214" s="299"/>
      <c r="M214" s="299"/>
      <c r="N214" s="299"/>
      <c r="O214" s="299"/>
      <c r="P214" s="299"/>
      <c r="Q214" s="299"/>
      <c r="R214" s="605"/>
      <c r="S214" s="605"/>
      <c r="T214" s="605"/>
      <c r="U214" s="606"/>
      <c r="V214" s="606"/>
      <c r="W214" s="606"/>
      <c r="X214" s="412"/>
    </row>
    <row r="216" s="536" customFormat="1" ht="16.5" customHeight="1">
      <c r="A216" s="536" t="s">
        <v>539</v>
      </c>
    </row>
    <row r="218" spans="1:24" s="153" customFormat="1" ht="16.5" customHeight="1">
      <c r="A218" s="249"/>
      <c r="B218" s="152"/>
      <c r="C218" s="220"/>
      <c r="D218" s="607"/>
      <c r="E218" s="330" t="s">
        <v>82</v>
      </c>
      <c r="F218" s="299"/>
      <c r="G218" s="299"/>
      <c r="H218" s="299"/>
      <c r="I218" s="299"/>
      <c r="J218" s="605"/>
      <c r="K218" s="605"/>
      <c r="L218" s="605"/>
      <c r="M218" s="606"/>
      <c r="N218" s="606"/>
      <c r="O218" s="606"/>
      <c r="P218" s="412"/>
      <c r="Q218" s="182"/>
      <c r="R218" s="182"/>
      <c r="S218" s="182"/>
      <c r="T218" s="182"/>
      <c r="U218" s="182"/>
      <c r="V218" s="182"/>
      <c r="W218" s="182"/>
      <c r="X218" s="182"/>
    </row>
    <row r="220" s="536" customFormat="1" ht="16.5" customHeight="1">
      <c r="A220" s="536" t="s">
        <v>541</v>
      </c>
    </row>
    <row r="222" spans="1:24" s="153" customFormat="1" ht="16.5" customHeight="1">
      <c r="A222" s="249"/>
      <c r="B222" s="152"/>
      <c r="C222" s="220"/>
      <c r="D222" s="607"/>
      <c r="E222" s="330" t="s">
        <v>82</v>
      </c>
      <c r="F222" s="299"/>
      <c r="G222" s="299"/>
      <c r="H222" s="299"/>
      <c r="I222" s="299"/>
      <c r="J222" s="605"/>
      <c r="K222" s="605"/>
      <c r="L222" s="605"/>
      <c r="M222" s="606"/>
      <c r="N222" s="606"/>
      <c r="O222" s="606"/>
      <c r="P222" s="412"/>
      <c r="Q222" s="182"/>
      <c r="R222" s="182"/>
      <c r="S222" s="182"/>
      <c r="T222" s="182"/>
      <c r="U222" s="182"/>
      <c r="V222" s="182"/>
      <c r="W222" s="182"/>
      <c r="X222" s="182"/>
    </row>
    <row r="224" s="536" customFormat="1" ht="16.5" customHeight="1">
      <c r="A224" s="536" t="s">
        <v>542</v>
      </c>
    </row>
    <row r="226" spans="1:24" s="153" customFormat="1" ht="16.5" customHeight="1">
      <c r="A226" s="611"/>
      <c r="B226" s="152">
        <v>1</v>
      </c>
      <c r="C226" s="220"/>
      <c r="E226" s="612">
        <v>1</v>
      </c>
      <c r="F226" s="613" t="s">
        <v>543</v>
      </c>
      <c r="G226" s="613"/>
      <c r="H226" s="613"/>
      <c r="I226" s="614"/>
      <c r="J226" s="615"/>
      <c r="K226" s="615"/>
      <c r="L226" s="614"/>
      <c r="M226" s="615"/>
      <c r="N226" s="615"/>
      <c r="O226" s="614"/>
      <c r="P226" s="615"/>
      <c r="Q226" s="615"/>
      <c r="R226" s="614"/>
      <c r="S226" s="615"/>
      <c r="T226" s="615"/>
      <c r="U226" s="616"/>
      <c r="V226" s="616"/>
      <c r="W226" s="616"/>
      <c r="X226" s="617"/>
    </row>
    <row r="227" spans="1:24" s="153" customFormat="1" ht="16.5" customHeight="1">
      <c r="A227" s="611"/>
      <c r="B227" s="152"/>
      <c r="C227" s="220"/>
      <c r="E227" s="612"/>
      <c r="F227" s="618"/>
      <c r="G227" s="619"/>
      <c r="H227" s="620" t="s">
        <v>544</v>
      </c>
      <c r="I227" s="621"/>
      <c r="J227" s="621"/>
      <c r="K227" s="621"/>
      <c r="L227" s="621"/>
      <c r="M227" s="621"/>
      <c r="N227" s="621"/>
      <c r="O227" s="621"/>
      <c r="P227" s="621"/>
      <c r="Q227" s="621"/>
      <c r="R227" s="621"/>
      <c r="S227" s="619"/>
      <c r="T227" s="622"/>
      <c r="U227" s="616"/>
      <c r="V227" s="616"/>
      <c r="W227" s="621"/>
      <c r="X227" s="621"/>
    </row>
    <row r="228" spans="1:24" s="153" customFormat="1" ht="16.5" customHeight="1">
      <c r="A228" s="611"/>
      <c r="B228" s="152">
        <v>1</v>
      </c>
      <c r="C228" s="220"/>
      <c r="E228" s="612"/>
      <c r="F228" s="623" t="s">
        <v>545</v>
      </c>
      <c r="G228" s="623"/>
      <c r="H228" s="623"/>
      <c r="I228" s="614"/>
      <c r="J228" s="614"/>
      <c r="K228" s="614"/>
      <c r="L228" s="614"/>
      <c r="M228" s="614"/>
      <c r="N228" s="614"/>
      <c r="O228" s="614"/>
      <c r="P228" s="614"/>
      <c r="Q228" s="614"/>
      <c r="R228" s="614"/>
      <c r="S228" s="614"/>
      <c r="T228" s="624"/>
      <c r="U228" s="616"/>
      <c r="V228" s="616"/>
      <c r="W228" s="616"/>
      <c r="X228" s="617"/>
    </row>
    <row r="229" spans="1:24" ht="16.5" customHeight="1">
      <c r="A229" s="611"/>
      <c r="B229" s="152"/>
      <c r="C229" s="283"/>
      <c r="E229" s="612"/>
      <c r="F229" s="618"/>
      <c r="G229" s="619"/>
      <c r="H229" s="620" t="s">
        <v>546</v>
      </c>
      <c r="I229" s="619"/>
      <c r="J229" s="619"/>
      <c r="K229" s="619"/>
      <c r="L229" s="619"/>
      <c r="M229" s="619"/>
      <c r="N229" s="619"/>
      <c r="O229" s="619"/>
      <c r="P229" s="619"/>
      <c r="Q229" s="619"/>
      <c r="R229" s="619"/>
      <c r="S229" s="619"/>
      <c r="T229" s="622"/>
      <c r="U229" s="616"/>
      <c r="V229" s="616"/>
      <c r="W229" s="621"/>
      <c r="X229" s="621"/>
    </row>
    <row r="231" s="536" customFormat="1" ht="16.5" customHeight="1">
      <c r="A231" s="536" t="s">
        <v>547</v>
      </c>
    </row>
    <row r="233" spans="1:24" s="153" customFormat="1" ht="16.5" customHeight="1">
      <c r="A233" s="611"/>
      <c r="B233" s="317"/>
      <c r="C233" s="220"/>
      <c r="D233" s="220"/>
      <c r="E233" s="625"/>
      <c r="F233" s="626"/>
      <c r="G233" s="627" t="s">
        <v>82</v>
      </c>
      <c r="H233" s="628"/>
      <c r="I233" s="614"/>
      <c r="J233" s="614"/>
      <c r="K233" s="614"/>
      <c r="L233" s="614"/>
      <c r="M233" s="614"/>
      <c r="N233" s="614"/>
      <c r="O233" s="614"/>
      <c r="P233" s="614"/>
      <c r="Q233" s="614"/>
      <c r="R233" s="614"/>
      <c r="S233" s="614"/>
      <c r="T233" s="614"/>
      <c r="U233" s="1"/>
      <c r="V233" s="1"/>
      <c r="W233" s="616"/>
      <c r="X233" s="617"/>
    </row>
    <row r="235" s="536" customFormat="1" ht="16.5" customHeight="1">
      <c r="A235" s="536" t="s">
        <v>548</v>
      </c>
    </row>
    <row r="237" spans="1:24" s="153" customFormat="1" ht="16.5" customHeight="1">
      <c r="A237" s="611"/>
      <c r="B237" s="317"/>
      <c r="C237" s="220"/>
      <c r="D237" s="220"/>
      <c r="E237" s="625"/>
      <c r="F237" s="626"/>
      <c r="G237" s="627" t="s">
        <v>82</v>
      </c>
      <c r="H237" s="628"/>
      <c r="I237" s="614"/>
      <c r="J237" s="614"/>
      <c r="K237" s="614"/>
      <c r="L237" s="614"/>
      <c r="M237" s="614"/>
      <c r="N237" s="614"/>
      <c r="O237" s="614"/>
      <c r="P237" s="614"/>
      <c r="Q237" s="614"/>
      <c r="R237" s="614"/>
      <c r="S237" s="614"/>
      <c r="T237" s="624"/>
      <c r="U237" s="1"/>
      <c r="V237" s="1"/>
      <c r="W237" s="616"/>
      <c r="X237" s="617"/>
    </row>
    <row r="239" s="536" customFormat="1" ht="16.5" customHeight="1">
      <c r="A239" s="536" t="s">
        <v>549</v>
      </c>
    </row>
    <row r="241" spans="1:24" s="153" customFormat="1" ht="16.5" customHeight="1">
      <c r="A241" s="611"/>
      <c r="B241" s="317"/>
      <c r="C241" s="220"/>
      <c r="D241" s="220"/>
      <c r="E241" s="625"/>
      <c r="F241" s="626"/>
      <c r="G241" s="627" t="s">
        <v>82</v>
      </c>
      <c r="H241" s="628"/>
      <c r="I241" s="614"/>
      <c r="J241" s="614"/>
      <c r="K241" s="614"/>
      <c r="L241" s="614"/>
      <c r="M241" s="614"/>
      <c r="N241" s="614"/>
      <c r="O241" s="614"/>
      <c r="P241" s="614"/>
      <c r="Q241" s="614"/>
      <c r="R241" s="614"/>
      <c r="S241" s="614"/>
      <c r="T241" s="614"/>
      <c r="U241" s="1"/>
      <c r="V241" s="1"/>
      <c r="W241" s="616"/>
      <c r="X241" s="617"/>
    </row>
    <row r="243" s="536" customFormat="1" ht="16.5" customHeight="1">
      <c r="A243" s="536" t="s">
        <v>550</v>
      </c>
    </row>
    <row r="245" spans="1:24" s="153" customFormat="1" ht="16.5" customHeight="1">
      <c r="A245" s="317"/>
      <c r="B245" s="317"/>
      <c r="C245" s="220"/>
      <c r="E245" s="612">
        <v>1</v>
      </c>
      <c r="F245" s="614"/>
      <c r="G245" s="614"/>
      <c r="H245" s="614"/>
      <c r="I245" s="614"/>
      <c r="J245" s="614"/>
      <c r="K245" s="614"/>
      <c r="L245" s="614"/>
      <c r="M245" s="614"/>
      <c r="N245" s="614"/>
      <c r="O245" s="614"/>
      <c r="P245" s="614"/>
      <c r="Q245" s="624"/>
      <c r="R245" s="616"/>
      <c r="S245" s="616"/>
      <c r="T245" s="616"/>
      <c r="U245" s="617"/>
      <c r="V245" s="617"/>
      <c r="W245" s="617"/>
      <c r="X245" s="629"/>
    </row>
    <row r="248" s="536" customFormat="1" ht="16.5" customHeight="1">
      <c r="A248" s="536" t="s">
        <v>551</v>
      </c>
    </row>
    <row r="250" spans="1:9" s="153" customFormat="1" ht="15" customHeight="1">
      <c r="A250" s="157"/>
      <c r="C250" s="318"/>
      <c r="D250" s="630">
        <v>1</v>
      </c>
      <c r="E250" s="631"/>
      <c r="F250" s="612">
        <v>1</v>
      </c>
      <c r="G250" s="632"/>
      <c r="H250" s="633"/>
      <c r="I250" s="155"/>
    </row>
    <row r="251" spans="3:9" s="153" customFormat="1" ht="15" customHeight="1">
      <c r="C251" s="318"/>
      <c r="D251" s="630"/>
      <c r="E251" s="631"/>
      <c r="F251" s="634"/>
      <c r="G251" s="635" t="s">
        <v>114</v>
      </c>
      <c r="H251" s="636"/>
      <c r="I251" s="155"/>
    </row>
    <row r="253" s="536" customFormat="1" ht="16.5" customHeight="1">
      <c r="A253" s="536" t="s">
        <v>552</v>
      </c>
    </row>
    <row r="255" spans="1:9" s="153" customFormat="1" ht="15" customHeight="1">
      <c r="A255" s="157"/>
      <c r="C255" s="318"/>
      <c r="D255" s="1"/>
      <c r="E255" s="1"/>
      <c r="F255" s="612">
        <v>1</v>
      </c>
      <c r="G255" s="632"/>
      <c r="H255" s="633"/>
      <c r="I255" s="155"/>
    </row>
    <row r="257" spans="1:3" s="536" customFormat="1" ht="16.5" customHeight="1">
      <c r="A257" s="536" t="s">
        <v>553</v>
      </c>
      <c r="B257" s="536" t="s">
        <v>554</v>
      </c>
      <c r="C257" s="536" t="s">
        <v>555</v>
      </c>
    </row>
    <row r="259" spans="1:9" s="53" customFormat="1" ht="19.5" customHeight="1">
      <c r="A259" s="637"/>
      <c r="B259" s="51"/>
      <c r="C259" s="52"/>
      <c r="D259" s="57"/>
      <c r="F259" s="88" t="s">
        <v>62</v>
      </c>
      <c r="G259" s="68"/>
      <c r="I259" s="55"/>
    </row>
    <row r="260" spans="1:9" s="53" customFormat="1" ht="22.5" customHeight="1">
      <c r="A260" s="637"/>
      <c r="B260" s="89"/>
      <c r="C260" s="52"/>
      <c r="D260" s="90"/>
      <c r="E260" s="91" t="s">
        <v>556</v>
      </c>
      <c r="F260" s="76"/>
      <c r="G260" s="68"/>
      <c r="I260" s="55"/>
    </row>
    <row r="261" spans="1:9" s="53" customFormat="1" ht="19.5" customHeight="1">
      <c r="A261" s="637"/>
      <c r="B261" s="89"/>
      <c r="C261" s="52"/>
      <c r="D261" s="90"/>
      <c r="E261" s="91" t="s">
        <v>63</v>
      </c>
      <c r="F261" s="76"/>
      <c r="G261" s="68"/>
      <c r="I261" s="55"/>
    </row>
    <row r="262" spans="1:9" s="53" customFormat="1" ht="13.5" customHeight="1">
      <c r="A262" s="51"/>
      <c r="B262" s="51"/>
      <c r="C262" s="52"/>
      <c r="D262" s="60"/>
      <c r="E262" s="63"/>
      <c r="F262" s="93"/>
      <c r="G262" s="57"/>
      <c r="I262" s="55"/>
    </row>
    <row r="263" spans="1:9" s="53" customFormat="1" ht="19.5" customHeight="1">
      <c r="A263" s="637"/>
      <c r="B263" s="51"/>
      <c r="C263" s="52"/>
      <c r="D263" s="57"/>
      <c r="F263" s="88" t="s">
        <v>65</v>
      </c>
      <c r="G263" s="68"/>
      <c r="I263" s="55"/>
    </row>
    <row r="264" spans="1:9" s="53" customFormat="1" ht="22.5" customHeight="1">
      <c r="A264" s="637"/>
      <c r="B264" s="89"/>
      <c r="C264" s="52"/>
      <c r="D264" s="90"/>
      <c r="E264" s="94" t="s">
        <v>66</v>
      </c>
      <c r="F264" s="76"/>
      <c r="G264" s="68"/>
      <c r="I264" s="55"/>
    </row>
    <row r="265" spans="1:9" s="53" customFormat="1" ht="22.5" customHeight="1">
      <c r="A265" s="637"/>
      <c r="B265" s="89"/>
      <c r="C265" s="52"/>
      <c r="D265" s="90"/>
      <c r="E265" s="94" t="s">
        <v>557</v>
      </c>
      <c r="F265" s="76"/>
      <c r="G265" s="68"/>
      <c r="I265" s="55"/>
    </row>
    <row r="266" spans="1:9" s="53" customFormat="1" ht="13.5" customHeight="1">
      <c r="A266" s="51"/>
      <c r="B266" s="51"/>
      <c r="C266" s="52"/>
      <c r="D266" s="60"/>
      <c r="E266" s="63"/>
      <c r="F266" s="93"/>
      <c r="G266" s="57"/>
      <c r="I266" s="55"/>
    </row>
    <row r="267" spans="1:9" s="53" customFormat="1" ht="19.5" customHeight="1">
      <c r="A267" s="637"/>
      <c r="B267" s="51"/>
      <c r="C267" s="52"/>
      <c r="D267" s="57"/>
      <c r="F267" s="88" t="s">
        <v>558</v>
      </c>
      <c r="G267" s="68"/>
      <c r="I267" s="55"/>
    </row>
    <row r="268" spans="1:9" s="53" customFormat="1" ht="22.5" customHeight="1">
      <c r="A268" s="637"/>
      <c r="B268" s="89"/>
      <c r="C268" s="52"/>
      <c r="D268" s="90"/>
      <c r="E268" s="94" t="s">
        <v>66</v>
      </c>
      <c r="F268" s="76"/>
      <c r="G268" s="68"/>
      <c r="I268" s="55"/>
    </row>
    <row r="269" spans="1:9" s="53" customFormat="1" ht="22.5" customHeight="1">
      <c r="A269" s="637"/>
      <c r="B269" s="89"/>
      <c r="C269" s="52"/>
      <c r="D269" s="90"/>
      <c r="E269" s="94" t="s">
        <v>557</v>
      </c>
      <c r="F269" s="76"/>
      <c r="G269" s="68"/>
      <c r="I269" s="55"/>
    </row>
    <row r="270" spans="1:9" s="53" customFormat="1" ht="13.5" customHeight="1">
      <c r="A270" s="51"/>
      <c r="B270" s="51"/>
      <c r="C270" s="52"/>
      <c r="D270" s="60"/>
      <c r="E270" s="63"/>
      <c r="F270" s="93"/>
      <c r="G270" s="57"/>
      <c r="I270" s="55"/>
    </row>
    <row r="271" spans="1:9" s="53" customFormat="1" ht="19.5" customHeight="1">
      <c r="A271" s="637"/>
      <c r="B271" s="51"/>
      <c r="C271" s="52"/>
      <c r="D271" s="57"/>
      <c r="F271" s="88" t="s">
        <v>559</v>
      </c>
      <c r="G271" s="68"/>
      <c r="I271" s="55"/>
    </row>
    <row r="272" spans="1:9" s="53" customFormat="1" ht="22.5" customHeight="1">
      <c r="A272" s="637"/>
      <c r="B272" s="89"/>
      <c r="C272" s="52"/>
      <c r="D272" s="90"/>
      <c r="E272" s="91" t="s">
        <v>66</v>
      </c>
      <c r="F272" s="76"/>
      <c r="G272" s="68"/>
      <c r="I272" s="55"/>
    </row>
    <row r="273" spans="1:9" s="53" customFormat="1" ht="19.5" customHeight="1">
      <c r="A273" s="637"/>
      <c r="B273" s="89"/>
      <c r="C273" s="52"/>
      <c r="D273" s="90"/>
      <c r="E273" s="91" t="s">
        <v>560</v>
      </c>
      <c r="F273" s="76"/>
      <c r="G273" s="68"/>
      <c r="I273" s="55"/>
    </row>
    <row r="274" spans="1:9" s="53" customFormat="1" ht="22.5" customHeight="1">
      <c r="A274" s="637"/>
      <c r="B274" s="89"/>
      <c r="C274" s="52"/>
      <c r="D274" s="90"/>
      <c r="E274" s="94" t="s">
        <v>557</v>
      </c>
      <c r="F274" s="76"/>
      <c r="G274" s="68"/>
      <c r="I274" s="55"/>
    </row>
    <row r="275" spans="1:9" s="53" customFormat="1" ht="19.5" customHeight="1">
      <c r="A275" s="637"/>
      <c r="B275" s="89"/>
      <c r="C275" s="52"/>
      <c r="D275" s="90"/>
      <c r="E275" s="91" t="s">
        <v>561</v>
      </c>
      <c r="F275" s="76"/>
      <c r="G275" s="68"/>
      <c r="I275" s="55"/>
    </row>
    <row r="277" s="536" customFormat="1" ht="16.5" customHeight="1">
      <c r="A277" s="536" t="s">
        <v>562</v>
      </c>
    </row>
    <row r="279" spans="1:8" s="166" customFormat="1" ht="15" customHeight="1">
      <c r="A279" s="2"/>
      <c r="B279" s="457"/>
      <c r="C279" s="458"/>
      <c r="D279" s="638">
        <f>A279</f>
        <v>0</v>
      </c>
      <c r="E279" s="467" t="s">
        <v>249</v>
      </c>
      <c r="F279" s="468"/>
      <c r="G279" s="337"/>
      <c r="H279" s="469"/>
    </row>
    <row r="282" s="536" customFormat="1" ht="16.5" customHeight="1">
      <c r="A282" s="536" t="s">
        <v>563</v>
      </c>
    </row>
    <row r="283" spans="2:13" s="347" customFormat="1" ht="15" customHeight="1">
      <c r="B283" s="378"/>
      <c r="C283" s="379" t="s">
        <v>82</v>
      </c>
      <c r="F283" s="380">
        <f>F285&amp;"."&amp;C283</f>
        <v>0</v>
      </c>
      <c r="G283" s="381"/>
      <c r="H283" s="382"/>
      <c r="I283" s="226"/>
      <c r="J283" s="639">
        <f>IF(periodStart="","",periodStart)</f>
        <v>0</v>
      </c>
      <c r="K283" s="639">
        <f>IF(periodEnd="","",periodEnd)</f>
        <v>0</v>
      </c>
      <c r="L283" s="396"/>
      <c r="M283" s="371"/>
    </row>
    <row r="284" spans="2:13" s="347" customFormat="1" ht="15" customHeight="1">
      <c r="B284" s="378"/>
      <c r="C284" s="379"/>
      <c r="F284" s="380"/>
      <c r="G284" s="381"/>
      <c r="H284" s="382"/>
      <c r="I284" s="385"/>
      <c r="J284" s="386" t="s">
        <v>165</v>
      </c>
      <c r="K284" s="387"/>
      <c r="L284" s="388"/>
      <c r="M284" s="389"/>
    </row>
    <row r="286" s="536" customFormat="1" ht="16.5" customHeight="1">
      <c r="A286" s="536" t="s">
        <v>564</v>
      </c>
    </row>
    <row r="287" spans="2:13" s="347" customFormat="1" ht="15" customHeight="1">
      <c r="B287" s="378"/>
      <c r="C287" s="379" t="s">
        <v>82</v>
      </c>
      <c r="F287" s="380">
        <f>F289&amp;"."&amp;C287</f>
        <v>0</v>
      </c>
      <c r="G287" s="381"/>
      <c r="H287" s="382"/>
      <c r="I287" s="226"/>
      <c r="J287" s="639">
        <f>IF(periodStart="","",periodStart)</f>
        <v>0</v>
      </c>
      <c r="K287" s="639">
        <f>IF(periodEnd="","",periodEnd)</f>
        <v>0</v>
      </c>
      <c r="L287" s="384"/>
      <c r="M287" s="371"/>
    </row>
    <row r="288" spans="2:13" s="347" customFormat="1" ht="15" customHeight="1">
      <c r="B288" s="378"/>
      <c r="C288" s="379"/>
      <c r="F288" s="380"/>
      <c r="G288" s="381"/>
      <c r="H288" s="382"/>
      <c r="I288" s="385"/>
      <c r="J288" s="386" t="s">
        <v>165</v>
      </c>
      <c r="K288" s="387"/>
      <c r="L288" s="388"/>
      <c r="M288" s="389"/>
    </row>
    <row r="289" spans="2:18" s="347" customFormat="1" ht="15" customHeight="1">
      <c r="B289" s="640"/>
      <c r="F289" s="378"/>
      <c r="G289" s="378"/>
      <c r="H289" s="378"/>
      <c r="I289" s="378"/>
      <c r="J289" s="378"/>
      <c r="K289" s="378"/>
      <c r="L289" s="378"/>
      <c r="M289" s="378"/>
      <c r="N289" s="378"/>
      <c r="O289" s="378"/>
      <c r="P289" s="378"/>
      <c r="Q289" s="378"/>
      <c r="R289" s="378"/>
    </row>
    <row r="290" s="536" customFormat="1" ht="16.5" customHeight="1">
      <c r="A290" s="536" t="s">
        <v>565</v>
      </c>
    </row>
    <row r="291" spans="2:13" s="347" customFormat="1" ht="15" customHeight="1">
      <c r="B291" s="378"/>
      <c r="C291" s="379" t="s">
        <v>82</v>
      </c>
      <c r="F291" s="380">
        <f>F293&amp;"."&amp;C291</f>
        <v>0</v>
      </c>
      <c r="G291" s="381"/>
      <c r="H291" s="382"/>
      <c r="I291" s="226"/>
      <c r="J291" s="639">
        <f>IF(periodStart="","",periodStart)</f>
        <v>0</v>
      </c>
      <c r="K291" s="639">
        <f>IF(periodEnd="","",periodEnd)</f>
        <v>0</v>
      </c>
      <c r="L291" s="396"/>
      <c r="M291" s="371"/>
    </row>
    <row r="292" spans="2:13" s="347" customFormat="1" ht="15" customHeight="1">
      <c r="B292" s="378"/>
      <c r="C292" s="379"/>
      <c r="F292" s="380"/>
      <c r="G292" s="381"/>
      <c r="H292" s="382"/>
      <c r="I292" s="385"/>
      <c r="J292" s="386" t="s">
        <v>165</v>
      </c>
      <c r="K292" s="387"/>
      <c r="L292" s="388"/>
      <c r="M292" s="389"/>
    </row>
    <row r="293" s="347" customFormat="1" ht="15" customHeight="1"/>
    <row r="294" s="536" customFormat="1" ht="16.5" customHeight="1">
      <c r="A294" s="536" t="s">
        <v>566</v>
      </c>
    </row>
    <row r="295" spans="5:13" s="347" customFormat="1" ht="15" customHeight="1">
      <c r="E295" s="355"/>
      <c r="F295" s="112"/>
      <c r="G295" s="112"/>
      <c r="H295" s="112"/>
      <c r="I295" s="226"/>
      <c r="J295" s="639">
        <f>IF(periodStart="","",periodStart)</f>
        <v>0</v>
      </c>
      <c r="K295" s="639">
        <f>IF(periodEnd="","",periodEnd)</f>
        <v>0</v>
      </c>
      <c r="L295" s="641"/>
      <c r="M295" s="371"/>
    </row>
    <row r="297" s="536" customFormat="1" ht="16.5" customHeight="1">
      <c r="A297" s="536" t="s">
        <v>567</v>
      </c>
    </row>
    <row r="298" spans="6:13" s="347" customFormat="1" ht="15" customHeight="1">
      <c r="F298" s="1"/>
      <c r="G298" s="1"/>
      <c r="H298" s="1"/>
      <c r="I298" s="226"/>
      <c r="J298" s="639">
        <f>IF(periodStart="","",periodStart)</f>
        <v>0</v>
      </c>
      <c r="K298" s="639">
        <f>IF(periodEnd="","",periodEnd)</f>
        <v>0</v>
      </c>
      <c r="L298" s="384"/>
      <c r="M298" s="371"/>
    </row>
    <row r="299" s="347" customFormat="1" ht="15" customHeight="1"/>
    <row r="300" s="536" customFormat="1" ht="16.5" customHeight="1">
      <c r="A300" s="536" t="s">
        <v>568</v>
      </c>
    </row>
    <row r="301" spans="6:13" s="347" customFormat="1" ht="15" customHeight="1">
      <c r="F301" s="1"/>
      <c r="G301" s="1"/>
      <c r="H301" s="1"/>
      <c r="I301" s="226"/>
      <c r="J301" s="639">
        <f>IF(periodStart="","",periodStart)</f>
        <v>0</v>
      </c>
      <c r="K301" s="639">
        <f>IF(periodEnd="","",periodEnd)</f>
        <v>0</v>
      </c>
      <c r="L301" s="396"/>
      <c r="M301" s="371"/>
    </row>
    <row r="302" spans="6:16" s="347" customFormat="1" ht="15" customHeight="1"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="536" customFormat="1" ht="16.5" customHeight="1">
      <c r="A303" s="536" t="s">
        <v>569</v>
      </c>
    </row>
    <row r="304" spans="6:13" s="347" customFormat="1" ht="15" customHeight="1">
      <c r="F304" s="1"/>
      <c r="G304" s="1"/>
      <c r="H304" s="1"/>
      <c r="I304" s="226"/>
      <c r="J304" s="639">
        <f>IF(periodStart="","",periodStart)</f>
        <v>0</v>
      </c>
      <c r="K304" s="639">
        <f>IF(periodEnd="","",periodEnd)</f>
        <v>0</v>
      </c>
      <c r="L304" s="396"/>
      <c r="M304" s="371"/>
    </row>
    <row r="307" s="536" customFormat="1" ht="16.5" customHeight="1">
      <c r="A307" s="536" t="s">
        <v>570</v>
      </c>
    </row>
    <row r="308" spans="1:9" s="153" customFormat="1" ht="16.5" customHeight="1">
      <c r="A308" s="404"/>
      <c r="B308" s="152">
        <v>3</v>
      </c>
      <c r="C308" s="220"/>
      <c r="D308" s="405"/>
      <c r="E308" s="642"/>
      <c r="F308" s="410"/>
      <c r="G308" s="643"/>
      <c r="H308" s="412"/>
      <c r="I308" s="182"/>
    </row>
    <row r="311" s="536" customFormat="1" ht="16.5" customHeight="1">
      <c r="A311" s="536" t="s">
        <v>571</v>
      </c>
    </row>
    <row r="315" s="536" customFormat="1" ht="16.5" customHeight="1">
      <c r="A315" s="536" t="s">
        <v>572</v>
      </c>
    </row>
    <row r="317" spans="8:18" s="347" customFormat="1" ht="15" customHeight="1">
      <c r="H317" s="358" t="s">
        <v>82</v>
      </c>
      <c r="I317" s="644"/>
      <c r="J317" s="645"/>
      <c r="K317" s="645"/>
      <c r="L317" s="646"/>
      <c r="M317" s="646"/>
      <c r="N317" s="647"/>
      <c r="O317" s="648"/>
      <c r="P317" s="648"/>
      <c r="Q317" s="648"/>
      <c r="R317" s="648"/>
    </row>
    <row r="320" s="536" customFormat="1" ht="16.5" customHeight="1">
      <c r="A320" s="536" t="s">
        <v>573</v>
      </c>
    </row>
    <row r="321" spans="8:10" s="347" customFormat="1" ht="15" customHeight="1">
      <c r="H321" s="358"/>
      <c r="I321" s="649"/>
      <c r="J321" s="650"/>
    </row>
    <row r="324" s="536" customFormat="1" ht="16.5" customHeight="1">
      <c r="A324" s="536" t="s">
        <v>574</v>
      </c>
    </row>
    <row r="325" spans="7:14" s="347" customFormat="1" ht="15" customHeight="1">
      <c r="G325" s="651"/>
      <c r="H325" s="358"/>
      <c r="I325" s="652"/>
      <c r="J325" s="653"/>
      <c r="K325" s="644"/>
      <c r="L325" s="654"/>
      <c r="M325" s="355"/>
      <c r="N325" s="355"/>
    </row>
    <row r="326" spans="7:14" s="347" customFormat="1" ht="15" customHeight="1">
      <c r="G326" s="651"/>
      <c r="H326" s="358"/>
      <c r="I326" s="652"/>
      <c r="J326" s="655"/>
      <c r="K326" s="387" t="s">
        <v>575</v>
      </c>
      <c r="L326" s="656"/>
      <c r="M326" s="355"/>
      <c r="N326" s="355"/>
    </row>
    <row r="328" s="536" customFormat="1" ht="16.5" customHeight="1">
      <c r="A328" s="536" t="s">
        <v>576</v>
      </c>
    </row>
    <row r="329" spans="8:14" s="347" customFormat="1" ht="15" customHeight="1">
      <c r="H329" s="1"/>
      <c r="I329" s="1"/>
      <c r="J329" s="358"/>
      <c r="K329" s="644"/>
      <c r="L329" s="654"/>
      <c r="M329" s="355"/>
      <c r="N329" s="355"/>
    </row>
    <row r="331" s="536" customFormat="1" ht="16.5" customHeight="1">
      <c r="A331" s="536" t="s">
        <v>577</v>
      </c>
    </row>
    <row r="332" spans="1:14" s="420" customFormat="1" ht="15.75" customHeight="1">
      <c r="A332" s="657"/>
      <c r="B332" s="432"/>
      <c r="C332" s="658" t="s">
        <v>82</v>
      </c>
      <c r="D332" s="659"/>
      <c r="E332" s="659"/>
      <c r="F332" s="434"/>
      <c r="G332" s="434"/>
      <c r="H332" s="434"/>
      <c r="I332" s="434"/>
      <c r="J332" s="434"/>
      <c r="K332" s="434"/>
      <c r="L332" s="434"/>
      <c r="M332" s="434"/>
      <c r="N332" s="434"/>
    </row>
    <row r="335" spans="1:3" s="536" customFormat="1" ht="16.5" customHeight="1">
      <c r="A335" s="536" t="s">
        <v>578</v>
      </c>
      <c r="C335" s="660" t="e">
        <f>IF(OR(periodEnd="",periodStart=""),"укажите период регулирования",IF(YEAR(periodEnd)-YEAR(periodStart)&lt;1,YEAR(periodStart)&amp;" год",YEAR(periodStart)&amp;" - "&amp;YEAR(periodEnd)&amp;" гг."))</f>
        <v>#VALUE!</v>
      </c>
    </row>
    <row r="336" spans="2:17" s="420" customFormat="1" ht="13.5" customHeight="1">
      <c r="B336" s="429"/>
      <c r="C336" s="430"/>
      <c r="D336" s="430"/>
      <c r="E336" s="430"/>
      <c r="F336" s="430"/>
      <c r="G336" s="431"/>
      <c r="H336" s="431"/>
      <c r="I336" s="431"/>
      <c r="J336" s="431"/>
      <c r="K336" s="431"/>
      <c r="L336" s="431"/>
      <c r="M336" s="432"/>
      <c r="N336" s="432"/>
      <c r="O336" s="432"/>
      <c r="P336" s="432"/>
      <c r="Q336" s="432"/>
    </row>
    <row r="337" spans="2:17" s="420" customFormat="1" ht="15" customHeight="1">
      <c r="B337" s="429"/>
      <c r="C337" s="433" t="s">
        <v>220</v>
      </c>
      <c r="D337" s="433"/>
      <c r="E337" s="433"/>
      <c r="F337" s="434" t="e">
        <f ca="1" t="shared" si="0" ref="F337:F339">INDIRECT("Закупки!F"&amp;ROW()+1)&amp;" "&amp;INDIRECT("Закупки!G"&amp;ROW()+1)</f>
        <v>#REF!</v>
      </c>
      <c r="G337" s="432"/>
      <c r="H337" s="432"/>
      <c r="I337" s="432"/>
      <c r="J337" s="432"/>
      <c r="K337" s="432"/>
      <c r="L337" s="432"/>
      <c r="M337" s="432"/>
      <c r="N337" s="432"/>
      <c r="O337" s="432"/>
      <c r="P337" s="432"/>
      <c r="Q337" s="432"/>
    </row>
    <row r="338" spans="2:17" s="420" customFormat="1" ht="15" customHeight="1">
      <c r="B338" s="429"/>
      <c r="C338" s="433" t="s">
        <v>233</v>
      </c>
      <c r="D338" s="433"/>
      <c r="E338" s="433"/>
      <c r="F338" s="434" t="e">
        <f ca="1" t="shared" si="0"/>
        <v>#REF!</v>
      </c>
      <c r="G338" s="432"/>
      <c r="H338" s="432"/>
      <c r="I338" s="432"/>
      <c r="J338" s="432"/>
      <c r="K338" s="432"/>
      <c r="L338" s="432"/>
      <c r="M338" s="432"/>
      <c r="N338" s="432"/>
      <c r="O338" s="432"/>
      <c r="P338" s="432"/>
      <c r="Q338" s="432"/>
    </row>
    <row r="339" spans="2:17" s="420" customFormat="1" ht="15" customHeight="1">
      <c r="B339" s="429"/>
      <c r="C339" s="433" t="s">
        <v>234</v>
      </c>
      <c r="D339" s="433"/>
      <c r="E339" s="433"/>
      <c r="F339" s="434" t="e">
        <f ca="1" t="shared" si="0"/>
        <v>#REF!</v>
      </c>
      <c r="G339" s="432"/>
      <c r="H339" s="432"/>
      <c r="I339" s="432"/>
      <c r="J339" s="432"/>
      <c r="K339" s="432"/>
      <c r="L339" s="432"/>
      <c r="M339" s="432"/>
      <c r="N339" s="432"/>
      <c r="O339" s="432"/>
      <c r="P339" s="432"/>
      <c r="Q339" s="432"/>
    </row>
    <row r="340" spans="7:11" ht="8.25" customHeight="1">
      <c r="G340" s="198"/>
      <c r="H340" s="198"/>
      <c r="I340" s="198"/>
      <c r="J340" s="198"/>
      <c r="K340" s="198"/>
    </row>
    <row r="341" spans="7:11" ht="16.5" customHeight="1">
      <c r="G341" s="198"/>
      <c r="H341" s="198"/>
      <c r="I341" s="198"/>
      <c r="J341" s="198"/>
      <c r="K341" s="198"/>
    </row>
    <row r="342" spans="3:17" ht="16.5" customHeight="1">
      <c r="C342" s="446" t="e">
        <f ca="1">INDIRECT("Закупки!E"&amp;ROW()+1)</f>
        <v>#REF!</v>
      </c>
      <c r="D342" s="446"/>
      <c r="E342" s="446"/>
      <c r="F342" s="434" t="e">
        <f ca="1">INDIRECT("Закупки!F"&amp;ROW()+1)&amp;" "&amp;INDIRECT("Закупки!G"&amp;ROW()+1)</f>
        <v>#REF!</v>
      </c>
      <c r="G342" s="198"/>
      <c r="H342" s="198"/>
      <c r="I342" s="198"/>
      <c r="J342" s="198"/>
      <c r="K342" s="198"/>
      <c r="L342" s="198"/>
      <c r="M342" s="198"/>
      <c r="N342" s="198"/>
      <c r="O342" s="198"/>
      <c r="P342" s="198"/>
      <c r="Q342" s="198"/>
    </row>
    <row r="343" spans="7:11" ht="16.5" customHeight="1">
      <c r="G343" s="198"/>
      <c r="H343" s="198"/>
      <c r="I343" s="198"/>
      <c r="J343" s="198"/>
      <c r="K343" s="198"/>
    </row>
    <row r="344" s="536" customFormat="1" ht="16.5" customHeight="1">
      <c r="A344" s="536" t="s">
        <v>579</v>
      </c>
    </row>
    <row r="345" spans="2:23" s="438" customFormat="1" ht="9.75" customHeight="1">
      <c r="B345" s="439"/>
      <c r="C345" s="440"/>
      <c r="D345" s="440"/>
      <c r="E345" s="440"/>
      <c r="F345" s="440"/>
      <c r="G345" s="441"/>
      <c r="H345" s="441"/>
      <c r="I345" s="441"/>
      <c r="J345" s="441"/>
      <c r="K345" s="441"/>
      <c r="L345" s="441"/>
      <c r="M345" s="441"/>
      <c r="N345" s="441"/>
      <c r="O345" s="442"/>
      <c r="P345" s="443"/>
      <c r="Q345" s="443"/>
      <c r="R345" s="443"/>
      <c r="S345" s="443"/>
      <c r="T345" s="198"/>
      <c r="U345" s="198"/>
      <c r="V345" s="198"/>
      <c r="W345" s="198"/>
    </row>
    <row r="346" spans="2:17" s="420" customFormat="1" ht="30" customHeight="1">
      <c r="B346" s="439"/>
      <c r="C346" s="444" t="s">
        <v>580</v>
      </c>
      <c r="D346" s="444"/>
      <c r="E346" s="444"/>
      <c r="F346" s="444"/>
      <c r="G346" s="445"/>
      <c r="H346" s="445"/>
      <c r="I346" s="445"/>
      <c r="J346" s="445"/>
      <c r="K346" s="445"/>
      <c r="L346" s="445"/>
      <c r="M346" s="445"/>
      <c r="N346" s="445"/>
      <c r="O346" s="432"/>
      <c r="P346" s="432"/>
      <c r="Q346" s="432"/>
    </row>
    <row r="347" spans="2:17" s="420" customFormat="1" ht="15" customHeight="1">
      <c r="B347" s="439"/>
      <c r="C347" s="433" t="s">
        <v>206</v>
      </c>
      <c r="D347" s="433"/>
      <c r="E347" s="433"/>
      <c r="F347" s="434" t="s">
        <v>581</v>
      </c>
      <c r="G347" s="432"/>
      <c r="H347" s="432"/>
      <c r="I347" s="432"/>
      <c r="J347" s="432"/>
      <c r="K347" s="432"/>
      <c r="L347" s="432"/>
      <c r="M347" s="432"/>
      <c r="N347" s="432"/>
      <c r="O347" s="432"/>
      <c r="P347" s="432"/>
      <c r="Q347" s="432"/>
    </row>
    <row r="348" spans="2:17" s="420" customFormat="1" ht="15" customHeight="1">
      <c r="B348" s="439"/>
      <c r="C348" s="433" t="s">
        <v>236</v>
      </c>
      <c r="D348" s="433"/>
      <c r="E348" s="433"/>
      <c r="F348" s="434" t="s">
        <v>582</v>
      </c>
      <c r="G348" s="432"/>
      <c r="H348" s="432"/>
      <c r="I348" s="432"/>
      <c r="J348" s="432"/>
      <c r="K348" s="432"/>
      <c r="L348" s="432"/>
      <c r="M348" s="432"/>
      <c r="N348" s="432"/>
      <c r="O348" s="432"/>
      <c r="P348" s="432"/>
      <c r="Q348" s="432"/>
    </row>
    <row r="349" spans="2:17" s="420" customFormat="1" ht="15" customHeight="1">
      <c r="B349" s="439"/>
      <c r="C349" s="433" t="s">
        <v>237</v>
      </c>
      <c r="D349" s="433"/>
      <c r="E349" s="433"/>
      <c r="F349" s="434" t="s">
        <v>583</v>
      </c>
      <c r="G349" s="432"/>
      <c r="H349" s="432"/>
      <c r="I349" s="432"/>
      <c r="J349" s="432"/>
      <c r="K349" s="432"/>
      <c r="L349" s="432"/>
      <c r="M349" s="432"/>
      <c r="N349" s="432"/>
      <c r="O349" s="432"/>
      <c r="P349" s="432"/>
      <c r="Q349" s="432"/>
    </row>
    <row r="350" spans="2:17" s="420" customFormat="1" ht="30.75" customHeight="1">
      <c r="B350" s="439"/>
      <c r="C350" s="433" t="s">
        <v>238</v>
      </c>
      <c r="D350" s="433"/>
      <c r="E350" s="433"/>
      <c r="F350" s="434" t="s">
        <v>584</v>
      </c>
      <c r="G350" s="432"/>
      <c r="H350" s="432"/>
      <c r="I350" s="432"/>
      <c r="J350" s="432"/>
      <c r="K350" s="432"/>
      <c r="L350" s="432"/>
      <c r="M350" s="432"/>
      <c r="N350" s="432"/>
      <c r="O350" s="432"/>
      <c r="P350" s="432"/>
      <c r="Q350" s="432"/>
    </row>
    <row r="351" spans="2:17" s="420" customFormat="1" ht="15" customHeight="1">
      <c r="B351" s="439"/>
      <c r="C351" s="433" t="s">
        <v>239</v>
      </c>
      <c r="D351" s="433"/>
      <c r="E351" s="433"/>
      <c r="F351" s="434" t="s">
        <v>585</v>
      </c>
      <c r="G351" s="432"/>
      <c r="H351" s="432"/>
      <c r="I351" s="432"/>
      <c r="J351" s="432"/>
      <c r="K351" s="432"/>
      <c r="L351" s="432"/>
      <c r="M351" s="432"/>
      <c r="N351" s="432"/>
      <c r="O351" s="432"/>
      <c r="P351" s="432"/>
      <c r="Q351" s="432"/>
    </row>
    <row r="352" spans="2:17" s="420" customFormat="1" ht="15" customHeight="1">
      <c r="B352" s="439"/>
      <c r="C352" s="433" t="s">
        <v>240</v>
      </c>
      <c r="D352" s="433"/>
      <c r="E352" s="433"/>
      <c r="F352" s="434" t="s">
        <v>586</v>
      </c>
      <c r="G352" s="432"/>
      <c r="H352" s="432"/>
      <c r="I352" s="432"/>
      <c r="J352" s="432"/>
      <c r="K352" s="432"/>
      <c r="L352" s="432"/>
      <c r="M352" s="432"/>
      <c r="N352" s="432"/>
      <c r="O352" s="432"/>
      <c r="P352" s="432"/>
      <c r="Q352" s="432"/>
    </row>
    <row r="353" spans="2:17" s="420" customFormat="1" ht="53.25" customHeight="1">
      <c r="B353" s="439"/>
      <c r="C353" s="446" t="s">
        <v>241</v>
      </c>
      <c r="D353" s="446"/>
      <c r="E353" s="446"/>
      <c r="F353" s="434" t="s">
        <v>587</v>
      </c>
      <c r="G353" s="432"/>
      <c r="H353" s="432"/>
      <c r="I353" s="432"/>
      <c r="J353" s="432"/>
      <c r="K353" s="432"/>
      <c r="L353" s="432"/>
      <c r="M353" s="432"/>
      <c r="N353" s="432"/>
      <c r="O353" s="432"/>
      <c r="P353" s="432"/>
      <c r="Q353" s="432"/>
    </row>
    <row r="354" spans="2:17" s="420" customFormat="1" ht="49.5" customHeight="1">
      <c r="B354" s="439"/>
      <c r="C354" s="446" t="s">
        <v>242</v>
      </c>
      <c r="D354" s="446"/>
      <c r="E354" s="446"/>
      <c r="F354" s="434" t="s">
        <v>588</v>
      </c>
      <c r="G354" s="432"/>
      <c r="H354" s="432"/>
      <c r="I354" s="432"/>
      <c r="J354" s="432"/>
      <c r="K354" s="432"/>
      <c r="L354" s="432"/>
      <c r="M354" s="432"/>
      <c r="N354" s="432"/>
      <c r="O354" s="432"/>
      <c r="P354" s="432"/>
      <c r="Q354" s="432"/>
    </row>
    <row r="355" spans="2:23" s="420" customFormat="1" ht="9.75" customHeight="1">
      <c r="B355" s="439"/>
      <c r="O355" s="447"/>
      <c r="P355" s="448"/>
      <c r="Q355" s="448"/>
      <c r="R355" s="448"/>
      <c r="S355" s="448"/>
      <c r="T355" s="432"/>
      <c r="U355" s="432"/>
      <c r="V355" s="432"/>
      <c r="W355" s="432"/>
    </row>
    <row r="356" ht="16.5" customHeight="1" hidden="1"/>
    <row r="357" s="536" customFormat="1" ht="16.5" customHeight="1" hidden="1">
      <c r="A357" s="536" t="s">
        <v>589</v>
      </c>
    </row>
    <row r="358" spans="2:16" s="420" customFormat="1" ht="30.75" customHeight="1" hidden="1">
      <c r="B358" s="439"/>
      <c r="C358" s="661" t="s">
        <v>590</v>
      </c>
      <c r="D358" s="661"/>
      <c r="E358" s="661"/>
      <c r="F358" s="661"/>
      <c r="G358" s="447"/>
      <c r="H358" s="448"/>
      <c r="I358" s="448"/>
      <c r="J358" s="448"/>
      <c r="K358" s="448"/>
      <c r="L358" s="448"/>
      <c r="M358" s="448"/>
      <c r="N358" s="432"/>
      <c r="O358" s="432"/>
      <c r="P358" s="432"/>
    </row>
    <row r="359" spans="2:16" s="420" customFormat="1" ht="15.75" customHeight="1" hidden="1">
      <c r="B359" s="439"/>
      <c r="C359" s="662" t="s">
        <v>591</v>
      </c>
      <c r="D359" s="662"/>
      <c r="E359" s="658" t="s">
        <v>170</v>
      </c>
      <c r="F359" s="658" t="s">
        <v>171</v>
      </c>
      <c r="G359" s="447"/>
      <c r="H359" s="448"/>
      <c r="I359" s="448"/>
      <c r="J359" s="448"/>
      <c r="K359" s="448"/>
      <c r="L359" s="448"/>
      <c r="M359" s="448"/>
      <c r="N359" s="432"/>
      <c r="O359" s="432"/>
      <c r="P359" s="432"/>
    </row>
    <row r="360" spans="2:16" s="420" customFormat="1" ht="15" customHeight="1" hidden="1">
      <c r="B360" s="439"/>
      <c r="C360" s="662"/>
      <c r="D360" s="662"/>
      <c r="E360" s="434" t="s">
        <v>592</v>
      </c>
      <c r="F360" s="434" t="s">
        <v>593</v>
      </c>
      <c r="G360" s="447"/>
      <c r="H360" s="448"/>
      <c r="I360" s="448"/>
      <c r="J360" s="448"/>
      <c r="K360" s="448"/>
      <c r="L360" s="448"/>
      <c r="M360" s="448"/>
      <c r="N360" s="432"/>
      <c r="O360" s="432"/>
      <c r="P360" s="432"/>
    </row>
    <row r="361" spans="2:16" s="420" customFormat="1" ht="15" customHeight="1" hidden="1">
      <c r="B361" s="439"/>
      <c r="C361" s="663" t="s">
        <v>594</v>
      </c>
      <c r="D361" s="663"/>
      <c r="E361" s="663"/>
      <c r="F361" s="663"/>
      <c r="G361" s="447"/>
      <c r="H361" s="448"/>
      <c r="I361" s="448"/>
      <c r="J361" s="448"/>
      <c r="K361" s="448"/>
      <c r="L361" s="448"/>
      <c r="M361" s="448"/>
      <c r="N361" s="432"/>
      <c r="O361" s="432"/>
      <c r="P361" s="432"/>
    </row>
    <row r="362" spans="2:16" s="420" customFormat="1" ht="15" customHeight="1" hidden="1">
      <c r="B362" s="439"/>
      <c r="C362" s="662" t="s">
        <v>73</v>
      </c>
      <c r="D362" s="662"/>
      <c r="E362" s="658" t="s">
        <v>595</v>
      </c>
      <c r="F362" s="658"/>
      <c r="G362" s="447"/>
      <c r="H362" s="448"/>
      <c r="I362" s="448"/>
      <c r="J362" s="448"/>
      <c r="K362" s="448"/>
      <c r="L362" s="448"/>
      <c r="M362" s="448"/>
      <c r="N362" s="432"/>
      <c r="O362" s="432"/>
      <c r="P362" s="432"/>
    </row>
    <row r="363" spans="2:16" s="420" customFormat="1" ht="15" customHeight="1" hidden="1">
      <c r="B363" s="439"/>
      <c r="C363" s="662"/>
      <c r="D363" s="662"/>
      <c r="E363" s="658" t="s">
        <v>308</v>
      </c>
      <c r="F363" s="658" t="s">
        <v>330</v>
      </c>
      <c r="G363" s="447"/>
      <c r="H363" s="448"/>
      <c r="I363" s="448"/>
      <c r="J363" s="448"/>
      <c r="K363" s="448"/>
      <c r="L363" s="448"/>
      <c r="M363" s="448"/>
      <c r="N363" s="432"/>
      <c r="O363" s="432"/>
      <c r="P363" s="432"/>
    </row>
    <row r="364" spans="2:16" s="420" customFormat="1" ht="30.75" customHeight="1" hidden="1">
      <c r="B364" s="439"/>
      <c r="C364" s="662" t="s">
        <v>596</v>
      </c>
      <c r="D364" s="662"/>
      <c r="E364" s="662"/>
      <c r="F364" s="662"/>
      <c r="G364" s="447"/>
      <c r="H364" s="448"/>
      <c r="I364" s="448"/>
      <c r="J364" s="448"/>
      <c r="K364" s="448"/>
      <c r="L364" s="448"/>
      <c r="M364" s="448"/>
      <c r="N364" s="432"/>
      <c r="O364" s="432"/>
      <c r="P364" s="432"/>
    </row>
    <row r="365" spans="2:16" s="420" customFormat="1" ht="15" customHeight="1" hidden="1">
      <c r="B365" s="439"/>
      <c r="C365" s="662" t="s">
        <v>597</v>
      </c>
      <c r="D365" s="662"/>
      <c r="E365" s="664">
        <f>IF(G359=C364,IF(ISNA(VLOOKUP(E363,G360:K369,3,0)),0,VLOOKUP(E363,G360:K369,3,0)),0)</f>
        <v>0</v>
      </c>
      <c r="F365" s="664">
        <f>IF(G359=C364,IF(ISNA(VLOOKUP(F363,G360:K369,3,0)),0,VLOOKUP(F363,G360:K369,3,0)),0)</f>
        <v>0</v>
      </c>
      <c r="G365" s="447"/>
      <c r="H365" s="448"/>
      <c r="I365" s="448"/>
      <c r="J365" s="448"/>
      <c r="K365" s="448"/>
      <c r="L365" s="448"/>
      <c r="M365" s="448"/>
      <c r="N365" s="432"/>
      <c r="O365" s="432"/>
      <c r="P365" s="432"/>
    </row>
    <row r="366" spans="2:16" s="420" customFormat="1" ht="15" customHeight="1" hidden="1">
      <c r="B366" s="439"/>
      <c r="C366" s="662" t="s">
        <v>598</v>
      </c>
      <c r="D366" s="662"/>
      <c r="E366" s="662"/>
      <c r="F366" s="662"/>
      <c r="G366" s="447"/>
      <c r="H366" s="448"/>
      <c r="I366" s="448"/>
      <c r="J366" s="448"/>
      <c r="K366" s="448"/>
      <c r="L366" s="448"/>
      <c r="M366" s="448"/>
      <c r="N366" s="432"/>
      <c r="O366" s="432"/>
      <c r="P366" s="432"/>
    </row>
    <row r="367" spans="2:16" s="420" customFormat="1" ht="15" customHeight="1" hidden="1">
      <c r="B367" s="439"/>
      <c r="C367" s="662" t="s">
        <v>597</v>
      </c>
      <c r="D367" s="662"/>
      <c r="E367" s="664">
        <f>IF(G359=C366,IF(ISNA(VLOOKUP(E363,G360:K369,3,0)),0,VLOOKUP(E363,G360:K369,3,0)),0)</f>
        <v>0</v>
      </c>
      <c r="F367" s="664">
        <f>IF(G359=C366,IF(ISNA(VLOOKUP(F363,G360:K369,3,0)),0,VLOOKUP(F363,G360:K369,3,0)),0)</f>
        <v>0</v>
      </c>
      <c r="G367" s="447"/>
      <c r="H367" s="448"/>
      <c r="I367" s="448"/>
      <c r="J367" s="448"/>
      <c r="K367" s="448"/>
      <c r="L367" s="448"/>
      <c r="M367" s="448"/>
      <c r="N367" s="432"/>
      <c r="O367" s="432"/>
      <c r="P367" s="432"/>
    </row>
    <row r="368" spans="2:16" s="420" customFormat="1" ht="15.75" customHeight="1" hidden="1">
      <c r="B368" s="439"/>
      <c r="C368" s="662" t="s">
        <v>79</v>
      </c>
      <c r="D368" s="658" t="s">
        <v>599</v>
      </c>
      <c r="E368" s="658" t="s">
        <v>356</v>
      </c>
      <c r="F368" s="658"/>
      <c r="G368" s="447"/>
      <c r="H368" s="448"/>
      <c r="I368" s="448"/>
      <c r="J368" s="448"/>
      <c r="K368" s="448"/>
      <c r="L368" s="448"/>
      <c r="M368" s="448"/>
      <c r="N368" s="432"/>
      <c r="O368" s="432"/>
      <c r="P368" s="432"/>
    </row>
    <row r="369" spans="2:16" s="420" customFormat="1" ht="27.75" customHeight="1" hidden="1">
      <c r="B369" s="439"/>
      <c r="C369" s="662"/>
      <c r="D369" s="434">
        <f>IF(nalog="","",nalog)</f>
        <v>0</v>
      </c>
      <c r="E369" s="659" t="s">
        <v>600</v>
      </c>
      <c r="F369" s="659"/>
      <c r="G369" s="447"/>
      <c r="H369" s="448"/>
      <c r="I369" s="448"/>
      <c r="J369" s="448"/>
      <c r="K369" s="448"/>
      <c r="L369" s="448"/>
      <c r="M369" s="448"/>
      <c r="N369" s="432"/>
      <c r="O369" s="432"/>
      <c r="P369" s="432"/>
    </row>
    <row r="370" spans="2:16" s="420" customFormat="1" ht="15" customHeight="1" hidden="1">
      <c r="B370" s="439"/>
      <c r="C370" s="665"/>
      <c r="D370" s="666"/>
      <c r="E370" s="666"/>
      <c r="F370" s="666"/>
      <c r="G370" s="432"/>
      <c r="H370" s="432"/>
      <c r="I370" s="432"/>
      <c r="J370" s="432"/>
      <c r="K370" s="432"/>
      <c r="L370" s="432"/>
      <c r="M370" s="432"/>
      <c r="N370" s="432"/>
      <c r="O370" s="432"/>
      <c r="P370" s="432"/>
    </row>
    <row r="371" spans="7:10" ht="16.5" customHeight="1">
      <c r="G371" s="198"/>
      <c r="H371" s="198"/>
      <c r="I371" s="198"/>
      <c r="J371" s="198"/>
    </row>
    <row r="372" s="536" customFormat="1" ht="16.5" customHeight="1" hidden="1">
      <c r="A372" s="536" t="s">
        <v>601</v>
      </c>
    </row>
    <row r="373" spans="2:21" s="438" customFormat="1" ht="15" customHeight="1" hidden="1">
      <c r="B373" s="667"/>
      <c r="C373" s="668"/>
      <c r="D373" s="668"/>
      <c r="E373" s="668"/>
      <c r="F373" s="668"/>
      <c r="G373" s="668"/>
      <c r="H373" s="668"/>
      <c r="I373" s="668"/>
      <c r="J373" s="668"/>
      <c r="K373" s="668"/>
      <c r="L373" s="668"/>
      <c r="M373" s="668"/>
      <c r="N373" s="668"/>
      <c r="O373" s="442"/>
      <c r="P373" s="443"/>
      <c r="Q373" s="443"/>
      <c r="R373" s="443"/>
      <c r="S373" s="443"/>
      <c r="T373" s="198"/>
      <c r="U373" s="198"/>
    </row>
    <row r="374" spans="2:21" s="438" customFormat="1" ht="15" customHeight="1" hidden="1">
      <c r="B374" s="667"/>
      <c r="C374" s="663" t="s">
        <v>602</v>
      </c>
      <c r="D374" s="663"/>
      <c r="E374" s="663"/>
      <c r="F374" s="663"/>
      <c r="G374" s="663"/>
      <c r="H374" s="663"/>
      <c r="I374" s="663"/>
      <c r="J374" s="663"/>
      <c r="K374" s="663"/>
      <c r="L374" s="663"/>
      <c r="M374" s="663"/>
      <c r="N374" s="663"/>
      <c r="O374" s="442"/>
      <c r="P374" s="443"/>
      <c r="Q374" s="443"/>
      <c r="R374" s="443"/>
      <c r="S374" s="443"/>
      <c r="T374" s="198"/>
      <c r="U374" s="198"/>
    </row>
    <row r="375" spans="2:21" s="438" customFormat="1" ht="15" customHeight="1" hidden="1">
      <c r="B375" s="667"/>
      <c r="C375" s="658" t="s">
        <v>591</v>
      </c>
      <c r="D375" s="658"/>
      <c r="E375" s="658"/>
      <c r="F375" s="658"/>
      <c r="G375" s="658"/>
      <c r="H375" s="658"/>
      <c r="I375" s="658" t="s">
        <v>170</v>
      </c>
      <c r="J375" s="658"/>
      <c r="K375" s="658"/>
      <c r="L375" s="658" t="s">
        <v>171</v>
      </c>
      <c r="M375" s="658"/>
      <c r="N375" s="658"/>
      <c r="O375" s="442"/>
      <c r="P375" s="443"/>
      <c r="Q375" s="443"/>
      <c r="R375" s="443"/>
      <c r="S375" s="443"/>
      <c r="T375" s="198"/>
      <c r="U375" s="198"/>
    </row>
    <row r="376" spans="2:21" s="438" customFormat="1" ht="15" customHeight="1" hidden="1">
      <c r="B376" s="667"/>
      <c r="C376" s="658"/>
      <c r="D376" s="658"/>
      <c r="E376" s="658"/>
      <c r="F376" s="658"/>
      <c r="G376" s="658"/>
      <c r="H376" s="658"/>
      <c r="I376" s="659" t="s">
        <v>592</v>
      </c>
      <c r="J376" s="659"/>
      <c r="K376" s="659"/>
      <c r="L376" s="659" t="s">
        <v>593</v>
      </c>
      <c r="M376" s="659"/>
      <c r="N376" s="659"/>
      <c r="O376" s="442"/>
      <c r="P376" s="443"/>
      <c r="Q376" s="443"/>
      <c r="R376" s="443"/>
      <c r="S376" s="443"/>
      <c r="T376" s="198"/>
      <c r="U376" s="198"/>
    </row>
    <row r="377" spans="2:21" s="438" customFormat="1" ht="15" customHeight="1" hidden="1">
      <c r="B377" s="667"/>
      <c r="C377" s="663" t="s">
        <v>594</v>
      </c>
      <c r="D377" s="663"/>
      <c r="E377" s="663"/>
      <c r="F377" s="663"/>
      <c r="G377" s="663"/>
      <c r="H377" s="663"/>
      <c r="I377" s="663"/>
      <c r="J377" s="663"/>
      <c r="K377" s="663"/>
      <c r="L377" s="663"/>
      <c r="M377" s="663"/>
      <c r="N377" s="663"/>
      <c r="O377" s="442"/>
      <c r="P377" s="443"/>
      <c r="Q377" s="443"/>
      <c r="R377" s="443"/>
      <c r="S377" s="443"/>
      <c r="T377" s="198"/>
      <c r="U377" s="198"/>
    </row>
    <row r="378" spans="2:21" s="438" customFormat="1" ht="15" customHeight="1" hidden="1">
      <c r="B378" s="667"/>
      <c r="C378" s="658" t="s">
        <v>73</v>
      </c>
      <c r="D378" s="658"/>
      <c r="E378" s="658" t="s">
        <v>603</v>
      </c>
      <c r="F378" s="658"/>
      <c r="G378" s="658"/>
      <c r="H378" s="658"/>
      <c r="I378" s="658"/>
      <c r="J378" s="658"/>
      <c r="K378" s="658"/>
      <c r="L378" s="658"/>
      <c r="M378" s="658"/>
      <c r="N378" s="658"/>
      <c r="O378" s="442"/>
      <c r="P378" s="443"/>
      <c r="Q378" s="443"/>
      <c r="R378" s="443"/>
      <c r="S378" s="443"/>
      <c r="T378" s="198"/>
      <c r="U378" s="198"/>
    </row>
    <row r="379" spans="2:21" s="438" customFormat="1" ht="15" customHeight="1" hidden="1">
      <c r="B379" s="667"/>
      <c r="C379" s="658"/>
      <c r="D379" s="658"/>
      <c r="E379" s="658" t="s">
        <v>308</v>
      </c>
      <c r="F379" s="659" t="s">
        <v>604</v>
      </c>
      <c r="G379" s="659"/>
      <c r="H379" s="659"/>
      <c r="I379" s="659"/>
      <c r="J379" s="659"/>
      <c r="K379" s="659"/>
      <c r="L379" s="659"/>
      <c r="M379" s="659"/>
      <c r="N379" s="659" t="s">
        <v>393</v>
      </c>
      <c r="O379" s="442"/>
      <c r="P379" s="443"/>
      <c r="Q379" s="443"/>
      <c r="R379" s="443"/>
      <c r="S379" s="443"/>
      <c r="T379" s="198"/>
      <c r="U379" s="198"/>
    </row>
    <row r="380" spans="2:21" s="438" customFormat="1" ht="15" customHeight="1" hidden="1">
      <c r="B380" s="667"/>
      <c r="C380" s="658"/>
      <c r="D380" s="658"/>
      <c r="E380" s="658"/>
      <c r="F380" s="659" t="s">
        <v>329</v>
      </c>
      <c r="G380" s="659"/>
      <c r="H380" s="659" t="s">
        <v>353</v>
      </c>
      <c r="I380" s="659"/>
      <c r="J380" s="659" t="s">
        <v>369</v>
      </c>
      <c r="K380" s="659"/>
      <c r="L380" s="659" t="s">
        <v>382</v>
      </c>
      <c r="M380" s="659"/>
      <c r="N380" s="659"/>
      <c r="O380" s="442"/>
      <c r="P380" s="443"/>
      <c r="Q380" s="443"/>
      <c r="R380" s="443"/>
      <c r="S380" s="443"/>
      <c r="T380" s="198"/>
      <c r="U380" s="198"/>
    </row>
    <row r="381" spans="2:21" s="438" customFormat="1" ht="17.25" customHeight="1" hidden="1">
      <c r="B381" s="667"/>
      <c r="C381" s="662" t="s">
        <v>605</v>
      </c>
      <c r="D381" s="662"/>
      <c r="E381" s="669"/>
      <c r="F381" s="669"/>
      <c r="G381" s="669"/>
      <c r="H381" s="669"/>
      <c r="I381" s="669"/>
      <c r="J381" s="669"/>
      <c r="K381" s="669"/>
      <c r="L381" s="669"/>
      <c r="M381" s="669"/>
      <c r="N381" s="669"/>
      <c r="O381" s="442"/>
      <c r="P381" s="443"/>
      <c r="Q381" s="443"/>
      <c r="R381" s="443"/>
      <c r="S381" s="443"/>
      <c r="T381" s="198"/>
      <c r="U381" s="198"/>
    </row>
    <row r="382" spans="2:21" s="438" customFormat="1" ht="17.25" customHeight="1" hidden="1">
      <c r="B382" s="667"/>
      <c r="C382" s="670" t="s">
        <v>192</v>
      </c>
      <c r="D382" s="670"/>
      <c r="E382" s="664">
        <f>IF(O375="",IF(ISNA(VLOOKUP(E379,O376:S391,3,0)),0,VLOOKUP(E379,O376:S391,3,0)),0)</f>
        <v>0</v>
      </c>
      <c r="F382" s="664">
        <f>IF(O375="",IF(ISNA(VLOOKUP(F380,O376:S391,3,0)),0,VLOOKUP(F380,O376:S391,3,0)),0)</f>
        <v>0</v>
      </c>
      <c r="G382" s="664" t="e">
        <f>#N/A</f>
        <v>#REF!</v>
      </c>
      <c r="H382" s="664">
        <f>IF(O375="",IF(ISNA(VLOOKUP(H380,O376:S391,3,0)),0,VLOOKUP(H380,O376:S391,3,0)),0)</f>
        <v>0</v>
      </c>
      <c r="I382" s="664" t="e">
        <f>#N/A</f>
        <v>#REF!</v>
      </c>
      <c r="J382" s="664">
        <f>IF(O375="",IF(ISNA(VLOOKUP(J380,O376:S391,3,0)),0,VLOOKUP(J380,O376:S391,3,0)),0)</f>
        <v>0</v>
      </c>
      <c r="K382" s="664" t="e">
        <f>#N/A</f>
        <v>#REF!</v>
      </c>
      <c r="L382" s="664">
        <f>IF(O375="",IF(ISNA(VLOOKUP(L380,O376:S391,3,0)),0,VLOOKUP(L380,O376:S391,3,0)),0)</f>
        <v>0</v>
      </c>
      <c r="M382" s="664" t="e">
        <f>#N/A</f>
        <v>#REF!</v>
      </c>
      <c r="N382" s="664">
        <f>IF(O375="",IF(ISNA(VLOOKUP(N379,O376:S391,3,0)),0,VLOOKUP(N379,O376:S391,3,0)),0)</f>
        <v>0</v>
      </c>
      <c r="O382" s="671"/>
      <c r="P382" s="443"/>
      <c r="Q382" s="443"/>
      <c r="R382" s="443"/>
      <c r="S382" s="443"/>
      <c r="T382" s="198"/>
      <c r="U382" s="198"/>
    </row>
    <row r="383" spans="2:21" s="438" customFormat="1" ht="17.25" customHeight="1" hidden="1">
      <c r="B383" s="667"/>
      <c r="C383" s="670" t="s">
        <v>191</v>
      </c>
      <c r="D383" s="670"/>
      <c r="E383" s="664">
        <f>IF(O375="",0,IF(ISNA(VLOOKUP(E379,O376:S391,3,0)),0,VLOOKUP(E379,O376:S391,3,0)))</f>
        <v>0</v>
      </c>
      <c r="F383" s="664">
        <f>IF(O375="",0,IF(ISNA(VLOOKUP(F380,O376:S391,3,0)),0,VLOOKUP(F380,O376:S391,3,0)))</f>
        <v>0</v>
      </c>
      <c r="G383" s="664" t="e">
        <f>#N/A</f>
        <v>#REF!</v>
      </c>
      <c r="H383" s="664">
        <f>IF(O375="",0,IF(ISNA(VLOOKUP(H380,O376:S391,3,0)),0,VLOOKUP(H380,O376:S391,3,0)))</f>
        <v>0</v>
      </c>
      <c r="I383" s="664" t="e">
        <f>#N/A</f>
        <v>#REF!</v>
      </c>
      <c r="J383" s="664">
        <f>IF(O375="",0,IF(ISNA(VLOOKUP(J380,O376:S391,3,0)),0,VLOOKUP(J380,O376:S391,3,0)))</f>
        <v>0</v>
      </c>
      <c r="K383" s="664" t="e">
        <f>#N/A</f>
        <v>#REF!</v>
      </c>
      <c r="L383" s="664">
        <f>IF(O375="",0,IF(ISNA(VLOOKUP(L380,O376:S391,3,0)),0,VLOOKUP(L380,O376:S391,3,0)))</f>
        <v>0</v>
      </c>
      <c r="M383" s="664" t="e">
        <f>#N/A</f>
        <v>#REF!</v>
      </c>
      <c r="N383" s="664">
        <f>IF(O375="",0,IF(ISNA(VLOOKUP(N379,O376:S391,3,0)),0,VLOOKUP(N379,O376:S391,3,0)))</f>
        <v>0</v>
      </c>
      <c r="O383" s="671"/>
      <c r="P383" s="443"/>
      <c r="Q383" s="443"/>
      <c r="R383" s="443"/>
      <c r="S383" s="443"/>
      <c r="T383" s="198"/>
      <c r="U383" s="198"/>
    </row>
    <row r="384" spans="2:21" s="438" customFormat="1" ht="17.25" customHeight="1" hidden="1">
      <c r="B384" s="667"/>
      <c r="C384" s="662" t="s">
        <v>606</v>
      </c>
      <c r="D384" s="662"/>
      <c r="E384" s="664"/>
      <c r="F384" s="664"/>
      <c r="G384" s="664"/>
      <c r="H384" s="664"/>
      <c r="I384" s="664"/>
      <c r="J384" s="664"/>
      <c r="K384" s="664"/>
      <c r="L384" s="664"/>
      <c r="M384" s="664"/>
      <c r="N384" s="664"/>
      <c r="O384" s="671"/>
      <c r="P384" s="443"/>
      <c r="Q384" s="443"/>
      <c r="R384" s="443"/>
      <c r="S384" s="443"/>
      <c r="T384" s="198"/>
      <c r="U384" s="198"/>
    </row>
    <row r="385" spans="2:21" s="438" customFormat="1" ht="17.25" customHeight="1" hidden="1">
      <c r="B385" s="667"/>
      <c r="C385" s="670" t="s">
        <v>607</v>
      </c>
      <c r="D385" s="670"/>
      <c r="E385" s="664">
        <f>IF(O375="",IF(ISNA(VLOOKUP(E379,O376:S391,4,0)),0,VLOOKUP(E379,O376:S391,4,0)),0)</f>
        <v>0</v>
      </c>
      <c r="F385" s="664">
        <f>IF(O375="",IF(ISNA(VLOOKUP(F380,O376:S391,4,0)),0,VLOOKUP(F380,O376:S391,4,0)),0)</f>
        <v>0</v>
      </c>
      <c r="G385" s="664" t="e">
        <f>#N/A</f>
        <v>#REF!</v>
      </c>
      <c r="H385" s="664">
        <f>IF(O375="",IF(ISNA(VLOOKUP(H380,O376:S391,4,0)),0,VLOOKUP(H380,O376:S391,4,0)),0)</f>
        <v>0</v>
      </c>
      <c r="I385" s="664" t="e">
        <f>#N/A</f>
        <v>#REF!</v>
      </c>
      <c r="J385" s="664">
        <f>IF(O375="",IF(ISNA(VLOOKUP(J380,O376:S391,4,0)),0,VLOOKUP(J380,O376:S391,4,0)),0)</f>
        <v>0</v>
      </c>
      <c r="K385" s="664" t="e">
        <f>#N/A</f>
        <v>#REF!</v>
      </c>
      <c r="L385" s="664">
        <f>IF(O375="",IF(ISNA(VLOOKUP(L380,O376:S391,4,0)),0,VLOOKUP(L380,O376:S391,4,0)),0)</f>
        <v>0</v>
      </c>
      <c r="M385" s="664" t="e">
        <f>#N/A</f>
        <v>#REF!</v>
      </c>
      <c r="N385" s="664">
        <f>IF(O375="",IF(ISNA(VLOOKUP(N379,O376:S391,4,0)),0,VLOOKUP(N379,O376:S391,4,0)),0)</f>
        <v>0</v>
      </c>
      <c r="O385" s="671"/>
      <c r="P385" s="443"/>
      <c r="Q385" s="443"/>
      <c r="R385" s="443"/>
      <c r="S385" s="443"/>
      <c r="T385" s="198"/>
      <c r="U385" s="198"/>
    </row>
    <row r="386" spans="2:21" s="438" customFormat="1" ht="17.25" customHeight="1" hidden="1">
      <c r="B386" s="667"/>
      <c r="C386" s="670" t="s">
        <v>608</v>
      </c>
      <c r="D386" s="670"/>
      <c r="E386" s="664">
        <f>IF(O375="",IF(ISNA(VLOOKUP(E379,O376:S391,5,0)),0,VLOOKUP(E379,O376:S391,5,0)),0)</f>
        <v>0</v>
      </c>
      <c r="F386" s="664">
        <f>IF(O375="",IF(ISNA(VLOOKUP(F380,O376:S391,5,0)),0,VLOOKUP(F380,O376:S391,5,0)),0)</f>
        <v>0</v>
      </c>
      <c r="G386" s="664" t="e">
        <f>#N/A</f>
        <v>#REF!</v>
      </c>
      <c r="H386" s="664">
        <f>IF(O375="",IF(ISNA(VLOOKUP(H380,O376:S391,5,0)),0,VLOOKUP(H380,O376:S391,5,0)),0)</f>
        <v>0</v>
      </c>
      <c r="I386" s="664" t="e">
        <f>#N/A</f>
        <v>#REF!</v>
      </c>
      <c r="J386" s="664">
        <f>IF(O375="",IF(ISNA(VLOOKUP(J380,O376:S391,5,0)),0,VLOOKUP(J380,O376:S391,5,0)),0)</f>
        <v>0</v>
      </c>
      <c r="K386" s="664" t="e">
        <f>#N/A</f>
        <v>#REF!</v>
      </c>
      <c r="L386" s="664">
        <f>IF(O375="",IF(ISNA(VLOOKUP(L380,O376:S391,5,0)),0,VLOOKUP(L380,O376:S391,5,0)),0)</f>
        <v>0</v>
      </c>
      <c r="M386" s="664" t="e">
        <f>#N/A</f>
        <v>#REF!</v>
      </c>
      <c r="N386" s="664">
        <f>IF(O375="",IF(ISNA(VLOOKUP(N379,O376:S391,5,0)),0,VLOOKUP(N379,O376:S391,5,0)),0)</f>
        <v>0</v>
      </c>
      <c r="O386" s="671"/>
      <c r="P386" s="443"/>
      <c r="Q386" s="443"/>
      <c r="R386" s="443"/>
      <c r="S386" s="443"/>
      <c r="T386" s="198"/>
      <c r="U386" s="198"/>
    </row>
    <row r="387" spans="2:21" s="438" customFormat="1" ht="17.25" customHeight="1" hidden="1">
      <c r="B387" s="667"/>
      <c r="C387" s="662" t="s">
        <v>609</v>
      </c>
      <c r="D387" s="662"/>
      <c r="E387" s="664"/>
      <c r="F387" s="664"/>
      <c r="G387" s="664"/>
      <c r="H387" s="664"/>
      <c r="I387" s="664"/>
      <c r="J387" s="664"/>
      <c r="K387" s="664"/>
      <c r="L387" s="664"/>
      <c r="M387" s="664"/>
      <c r="N387" s="664"/>
      <c r="O387" s="671"/>
      <c r="P387" s="443"/>
      <c r="Q387" s="443"/>
      <c r="R387" s="443"/>
      <c r="S387" s="443"/>
      <c r="T387" s="198"/>
      <c r="U387" s="198"/>
    </row>
    <row r="388" spans="2:21" s="438" customFormat="1" ht="17.25" customHeight="1" hidden="1">
      <c r="B388" s="667"/>
      <c r="C388" s="670" t="s">
        <v>607</v>
      </c>
      <c r="D388" s="670"/>
      <c r="E388" s="664">
        <f>IF(O375="",0,IF(ISNA(VLOOKUP(E379,O376:S391,4,0)),0,VLOOKUP(E379,O376:S391,4,0)))</f>
        <v>0</v>
      </c>
      <c r="F388" s="664">
        <f>IF(O375="",0,IF(ISNA(VLOOKUP(F380,O376:S391,4,0)),0,VLOOKUP(F380,O376:S391,4,0)))</f>
        <v>0</v>
      </c>
      <c r="G388" s="664" t="e">
        <f>#N/A</f>
        <v>#REF!</v>
      </c>
      <c r="H388" s="664">
        <f>IF(O375="",0,IF(ISNA(VLOOKUP(H380,O376:S391,4,0)),0,VLOOKUP(H380,O376:S391,4,0)))</f>
        <v>0</v>
      </c>
      <c r="I388" s="664" t="e">
        <f>#N/A</f>
        <v>#REF!</v>
      </c>
      <c r="J388" s="664">
        <f>IF(O375="",0,IF(ISNA(VLOOKUP(J380,O376:S391,4,0)),0,VLOOKUP(J380,O376:S391,4,0)))</f>
        <v>0</v>
      </c>
      <c r="K388" s="664" t="e">
        <f>#N/A</f>
        <v>#REF!</v>
      </c>
      <c r="L388" s="664">
        <f>IF(O375="",0,IF(ISNA(VLOOKUP(L380,O376:S391,4,0)),0,VLOOKUP(L380,O376:S391,4,0)))</f>
        <v>0</v>
      </c>
      <c r="M388" s="664" t="e">
        <f>#N/A</f>
        <v>#REF!</v>
      </c>
      <c r="N388" s="664">
        <f>IF(O375="",0,IF(ISNA(VLOOKUP(N379,O376:S391,4,0)),0,VLOOKUP(N379,O376:S391,4,0)))</f>
        <v>0</v>
      </c>
      <c r="O388" s="671"/>
      <c r="P388" s="443"/>
      <c r="Q388" s="443"/>
      <c r="R388" s="443"/>
      <c r="S388" s="443"/>
      <c r="T388" s="198"/>
      <c r="U388" s="198"/>
    </row>
    <row r="389" spans="2:21" s="438" customFormat="1" ht="17.25" customHeight="1" hidden="1">
      <c r="B389" s="667"/>
      <c r="C389" s="670" t="s">
        <v>608</v>
      </c>
      <c r="D389" s="670"/>
      <c r="E389" s="664">
        <f>IF(O375="",0,IF(ISNA(VLOOKUP(E379,O376:S391,5,0)),0,VLOOKUP(E379,O376:S391,5,0)))</f>
        <v>0</v>
      </c>
      <c r="F389" s="664">
        <f>IF(O375="",0,IF(ISNA(VLOOKUP(F380,O376:S391,5,0)),0,VLOOKUP(F380,O376:S391,5,0)))</f>
        <v>0</v>
      </c>
      <c r="G389" s="664" t="e">
        <f>#N/A</f>
        <v>#REF!</v>
      </c>
      <c r="H389" s="664">
        <f>IF(O375="",0,IF(ISNA(VLOOKUP(H380,O376:S391,5,0)),0,VLOOKUP(H380,O376:S391,5,0)))</f>
        <v>0</v>
      </c>
      <c r="I389" s="664" t="e">
        <f>#N/A</f>
        <v>#REF!</v>
      </c>
      <c r="J389" s="664">
        <f>IF(O375="",0,IF(ISNA(VLOOKUP(J380,O376:S391,5,0)),0,VLOOKUP(J380,O376:S391,5,0)))</f>
        <v>0</v>
      </c>
      <c r="K389" s="664" t="e">
        <f>#N/A</f>
        <v>#REF!</v>
      </c>
      <c r="L389" s="664">
        <f>IF(O375="",0,IF(ISNA(VLOOKUP(L380,O376:S391,5,0)),0,VLOOKUP(L380,O376:S391,5,0)))</f>
        <v>0</v>
      </c>
      <c r="M389" s="664" t="e">
        <f>#N/A</f>
        <v>#REF!</v>
      </c>
      <c r="N389" s="664">
        <f>IF(O375="",0,IF(ISNA(VLOOKUP(N379,O376:S391,5,0)),0,VLOOKUP(N379,O376:S391,5,0)))</f>
        <v>0</v>
      </c>
      <c r="O389" s="671"/>
      <c r="P389" s="443"/>
      <c r="Q389" s="443"/>
      <c r="R389" s="443"/>
      <c r="S389" s="443"/>
      <c r="T389" s="198"/>
      <c r="U389" s="198"/>
    </row>
    <row r="390" spans="2:21" s="438" customFormat="1" ht="15" customHeight="1" hidden="1">
      <c r="B390" s="667"/>
      <c r="C390" s="662" t="s">
        <v>79</v>
      </c>
      <c r="D390" s="658" t="s">
        <v>599</v>
      </c>
      <c r="E390" s="658"/>
      <c r="F390" s="658"/>
      <c r="G390" s="658"/>
      <c r="H390" s="658"/>
      <c r="I390" s="658"/>
      <c r="J390" s="658"/>
      <c r="K390" s="658" t="s">
        <v>610</v>
      </c>
      <c r="L390" s="658"/>
      <c r="M390" s="658"/>
      <c r="N390" s="658"/>
      <c r="O390" s="671"/>
      <c r="P390" s="443"/>
      <c r="Q390" s="443"/>
      <c r="R390" s="443"/>
      <c r="S390" s="443"/>
      <c r="T390" s="198"/>
      <c r="U390" s="198"/>
    </row>
    <row r="391" spans="2:21" s="438" customFormat="1" ht="31.5" customHeight="1" hidden="1">
      <c r="B391" s="667"/>
      <c r="C391" s="662"/>
      <c r="D391" s="434">
        <f>IF(nalog="","",nalog)</f>
        <v>0</v>
      </c>
      <c r="E391" s="434"/>
      <c r="F391" s="434"/>
      <c r="G391" s="434"/>
      <c r="H391" s="434"/>
      <c r="I391" s="434"/>
      <c r="J391" s="434"/>
      <c r="K391" s="659" t="s">
        <v>600</v>
      </c>
      <c r="L391" s="659"/>
      <c r="M391" s="659"/>
      <c r="N391" s="659"/>
      <c r="O391" s="442"/>
      <c r="P391" s="443"/>
      <c r="Q391" s="443"/>
      <c r="R391" s="443"/>
      <c r="S391" s="443"/>
      <c r="T391" s="198"/>
      <c r="U391" s="198"/>
    </row>
    <row r="392" ht="16.5" customHeight="1" hidden="1">
      <c r="B392" s="667"/>
    </row>
    <row r="393" ht="16.5" customHeight="1" hidden="1"/>
    <row r="394" s="536" customFormat="1" ht="16.5" customHeight="1" hidden="1">
      <c r="A394" s="536" t="s">
        <v>611</v>
      </c>
    </row>
    <row r="395" spans="2:15" s="420" customFormat="1" ht="18" customHeight="1" hidden="1">
      <c r="B395" s="439"/>
      <c r="C395" s="672"/>
      <c r="D395" s="672"/>
      <c r="E395" s="672"/>
      <c r="F395" s="672"/>
      <c r="G395" s="673"/>
      <c r="H395" s="448"/>
      <c r="I395" s="448"/>
      <c r="J395" s="448"/>
      <c r="K395" s="448"/>
      <c r="L395" s="448"/>
      <c r="M395" s="448"/>
      <c r="N395" s="432"/>
      <c r="O395" s="432"/>
    </row>
    <row r="396" spans="2:15" s="420" customFormat="1" ht="20.25" customHeight="1" hidden="1">
      <c r="B396" s="439"/>
      <c r="C396" s="674" t="s">
        <v>612</v>
      </c>
      <c r="D396" s="674"/>
      <c r="E396" s="674"/>
      <c r="F396" s="674"/>
      <c r="G396" s="673"/>
      <c r="H396" s="448"/>
      <c r="I396" s="448"/>
      <c r="J396" s="448"/>
      <c r="K396" s="448"/>
      <c r="L396" s="448"/>
      <c r="M396" s="448"/>
      <c r="N396" s="432"/>
      <c r="O396" s="432"/>
    </row>
    <row r="397" spans="2:15" s="420" customFormat="1" ht="20.25" customHeight="1" hidden="1">
      <c r="B397" s="439"/>
      <c r="C397" s="662" t="s">
        <v>613</v>
      </c>
      <c r="D397" s="662"/>
      <c r="E397" s="658" t="s">
        <v>170</v>
      </c>
      <c r="F397" s="658" t="s">
        <v>171</v>
      </c>
      <c r="G397" s="673"/>
      <c r="H397" s="448"/>
      <c r="I397" s="448"/>
      <c r="J397" s="448"/>
      <c r="K397" s="448"/>
      <c r="L397" s="448"/>
      <c r="M397" s="448"/>
      <c r="N397" s="432"/>
      <c r="O397" s="432"/>
    </row>
    <row r="398" spans="2:15" s="420" customFormat="1" ht="20.25" customHeight="1" hidden="1">
      <c r="B398" s="439"/>
      <c r="C398" s="662"/>
      <c r="D398" s="662"/>
      <c r="E398" s="434" t="s">
        <v>592</v>
      </c>
      <c r="F398" s="434" t="s">
        <v>593</v>
      </c>
      <c r="G398" s="675"/>
      <c r="H398" s="448"/>
      <c r="I398" s="448"/>
      <c r="J398" s="448"/>
      <c r="K398" s="448"/>
      <c r="L398" s="448"/>
      <c r="M398" s="448"/>
      <c r="N398" s="432"/>
      <c r="O398" s="432"/>
    </row>
    <row r="399" spans="2:15" s="420" customFormat="1" ht="20.25" customHeight="1" hidden="1">
      <c r="B399" s="439"/>
      <c r="C399" s="663" t="s">
        <v>614</v>
      </c>
      <c r="D399" s="663"/>
      <c r="E399" s="664">
        <f>IF(H398="","",H398)</f>
        <v>0</v>
      </c>
      <c r="F399" s="664"/>
      <c r="G399" s="673"/>
      <c r="H399" s="448"/>
      <c r="I399" s="448"/>
      <c r="J399" s="448"/>
      <c r="K399" s="448"/>
      <c r="L399" s="448"/>
      <c r="M399" s="448"/>
      <c r="N399" s="432"/>
      <c r="O399" s="432"/>
    </row>
    <row r="400" spans="2:15" s="420" customFormat="1" ht="20.25" customHeight="1" hidden="1">
      <c r="B400" s="439"/>
      <c r="C400" s="662" t="s">
        <v>79</v>
      </c>
      <c r="D400" s="658" t="s">
        <v>599</v>
      </c>
      <c r="E400" s="659" t="s">
        <v>356</v>
      </c>
      <c r="F400" s="659"/>
      <c r="G400" s="673"/>
      <c r="H400" s="448"/>
      <c r="I400" s="448"/>
      <c r="J400" s="448"/>
      <c r="K400" s="448"/>
      <c r="L400" s="448"/>
      <c r="M400" s="448"/>
      <c r="N400" s="432"/>
      <c r="O400" s="432"/>
    </row>
    <row r="401" spans="2:15" s="420" customFormat="1" ht="34.5" customHeight="1" hidden="1">
      <c r="B401" s="439"/>
      <c r="C401" s="662"/>
      <c r="D401" s="434">
        <f>IF(nalog="","",nalog)</f>
        <v>0</v>
      </c>
      <c r="E401" s="659" t="s">
        <v>600</v>
      </c>
      <c r="F401" s="659"/>
      <c r="G401" s="673"/>
      <c r="H401" s="448"/>
      <c r="I401" s="448"/>
      <c r="J401" s="448"/>
      <c r="K401" s="448"/>
      <c r="L401" s="448"/>
      <c r="M401" s="448"/>
      <c r="N401" s="432"/>
      <c r="O401" s="432"/>
    </row>
    <row r="402" spans="2:15" s="420" customFormat="1" ht="13.5" customHeight="1" hidden="1">
      <c r="B402" s="439"/>
      <c r="C402" s="435"/>
      <c r="D402" s="676"/>
      <c r="E402" s="676"/>
      <c r="F402" s="676"/>
      <c r="G402" s="673"/>
      <c r="H402" s="432"/>
      <c r="I402" s="432"/>
      <c r="J402" s="432"/>
      <c r="K402" s="432"/>
      <c r="L402" s="432"/>
      <c r="M402" s="432"/>
      <c r="N402" s="432"/>
      <c r="O402" s="432"/>
    </row>
    <row r="403" spans="7:9" ht="16.5" customHeight="1" hidden="1">
      <c r="G403" s="198"/>
      <c r="H403" s="198"/>
      <c r="I403" s="198"/>
    </row>
    <row r="404" s="536" customFormat="1" ht="16.5" customHeight="1" hidden="1">
      <c r="A404" s="536" t="s">
        <v>615</v>
      </c>
    </row>
    <row r="405" spans="2:17" s="420" customFormat="1" ht="15.75" customHeight="1" hidden="1">
      <c r="B405" s="439"/>
      <c r="C405" s="677"/>
      <c r="D405" s="677"/>
      <c r="E405" s="677"/>
      <c r="F405" s="677"/>
      <c r="G405" s="677"/>
      <c r="H405" s="677"/>
      <c r="I405" s="677"/>
      <c r="J405" s="447"/>
      <c r="K405" s="447"/>
      <c r="L405" s="447"/>
      <c r="M405" s="447"/>
      <c r="N405" s="447"/>
      <c r="O405" s="432"/>
      <c r="P405" s="432"/>
      <c r="Q405" s="432"/>
    </row>
    <row r="406" spans="2:17" s="420" customFormat="1" ht="15.75" customHeight="1" hidden="1">
      <c r="B406" s="439"/>
      <c r="C406" s="677" t="s">
        <v>616</v>
      </c>
      <c r="D406" s="677"/>
      <c r="E406" s="677"/>
      <c r="F406" s="677"/>
      <c r="G406" s="677"/>
      <c r="H406" s="677"/>
      <c r="I406" s="677"/>
      <c r="J406" s="447">
        <f aca="true" t="shared" si="1" ref="J406:J428">K406&amp;L406</f>
        <v>0</v>
      </c>
      <c r="K406" s="447">
        <f aca="true" t="shared" si="2" ref="K406:K428">K405</f>
        <v>0</v>
      </c>
      <c r="L406" s="448"/>
      <c r="M406" s="448"/>
      <c r="N406" s="448"/>
      <c r="O406" s="432"/>
      <c r="P406" s="432"/>
      <c r="Q406" s="432"/>
    </row>
    <row r="407" spans="2:17" s="420" customFormat="1" ht="15.75" customHeight="1" hidden="1">
      <c r="B407" s="439"/>
      <c r="C407" s="430"/>
      <c r="D407" s="430"/>
      <c r="E407" s="430"/>
      <c r="F407" s="430"/>
      <c r="G407" s="430"/>
      <c r="H407" s="430"/>
      <c r="I407" s="430"/>
      <c r="J407" s="447">
        <f t="shared" si="1"/>
        <v>0</v>
      </c>
      <c r="K407" s="447">
        <f t="shared" si="2"/>
        <v>0</v>
      </c>
      <c r="L407" s="448"/>
      <c r="M407" s="448"/>
      <c r="N407" s="448"/>
      <c r="O407" s="432"/>
      <c r="P407" s="432"/>
      <c r="Q407" s="432"/>
    </row>
    <row r="408" spans="2:19" s="420" customFormat="1" ht="15" customHeight="1" hidden="1">
      <c r="B408" s="439"/>
      <c r="C408" s="678" t="s">
        <v>617</v>
      </c>
      <c r="D408" s="678"/>
      <c r="E408" s="678"/>
      <c r="F408" s="678"/>
      <c r="G408" s="678"/>
      <c r="H408" s="678"/>
      <c r="I408" s="678"/>
      <c r="J408" s="447">
        <f t="shared" si="1"/>
        <v>0</v>
      </c>
      <c r="K408" s="447">
        <f t="shared" si="2"/>
        <v>0</v>
      </c>
      <c r="L408" s="447"/>
      <c r="M408" s="447"/>
      <c r="N408" s="447"/>
      <c r="O408" s="432"/>
      <c r="P408" s="432"/>
      <c r="Q408" s="432"/>
      <c r="R408" s="432"/>
      <c r="S408" s="432"/>
    </row>
    <row r="409" spans="2:19" s="420" customFormat="1" ht="15" customHeight="1" hidden="1">
      <c r="B409" s="439"/>
      <c r="C409" s="433" t="s">
        <v>613</v>
      </c>
      <c r="D409" s="433"/>
      <c r="E409" s="433"/>
      <c r="F409" s="433"/>
      <c r="G409" s="433"/>
      <c r="H409" s="658" t="s">
        <v>170</v>
      </c>
      <c r="I409" s="658" t="s">
        <v>171</v>
      </c>
      <c r="J409" s="447">
        <f t="shared" si="1"/>
        <v>0</v>
      </c>
      <c r="K409" s="447">
        <f t="shared" si="2"/>
        <v>0</v>
      </c>
      <c r="L409" s="447"/>
      <c r="M409" s="447"/>
      <c r="N409" s="447"/>
      <c r="O409" s="432"/>
      <c r="P409" s="432"/>
      <c r="Q409" s="432"/>
      <c r="R409" s="432"/>
      <c r="S409" s="432"/>
    </row>
    <row r="410" spans="2:19" s="420" customFormat="1" ht="15" customHeight="1" hidden="1">
      <c r="B410" s="439"/>
      <c r="C410" s="433"/>
      <c r="D410" s="433"/>
      <c r="E410" s="433"/>
      <c r="F410" s="433"/>
      <c r="G410" s="433"/>
      <c r="H410" s="434" t="s">
        <v>592</v>
      </c>
      <c r="I410" s="434" t="s">
        <v>593</v>
      </c>
      <c r="J410" s="447">
        <f t="shared" si="1"/>
        <v>0</v>
      </c>
      <c r="K410" s="447">
        <f t="shared" si="2"/>
        <v>0</v>
      </c>
      <c r="L410" s="447"/>
      <c r="M410" s="447"/>
      <c r="N410" s="447"/>
      <c r="O410" s="432"/>
      <c r="P410" s="432"/>
      <c r="Q410" s="432"/>
      <c r="R410" s="432"/>
      <c r="S410" s="432"/>
    </row>
    <row r="411" spans="2:19" s="420" customFormat="1" ht="15" customHeight="1" hidden="1">
      <c r="B411" s="439"/>
      <c r="C411" s="433" t="s">
        <v>618</v>
      </c>
      <c r="D411" s="433"/>
      <c r="E411" s="433"/>
      <c r="F411" s="433"/>
      <c r="G411" s="433"/>
      <c r="H411" s="433"/>
      <c r="I411" s="433"/>
      <c r="J411" s="447">
        <f t="shared" si="1"/>
        <v>0</v>
      </c>
      <c r="K411" s="447">
        <f t="shared" si="2"/>
        <v>0</v>
      </c>
      <c r="L411" s="447"/>
      <c r="M411" s="447"/>
      <c r="N411" s="447"/>
      <c r="O411" s="432"/>
      <c r="P411" s="432"/>
      <c r="Q411" s="432"/>
      <c r="R411" s="432"/>
      <c r="S411" s="432"/>
    </row>
    <row r="412" spans="2:19" s="420" customFormat="1" ht="15.75" customHeight="1" hidden="1">
      <c r="B412" s="439"/>
      <c r="C412" s="433" t="s">
        <v>619</v>
      </c>
      <c r="D412" s="433"/>
      <c r="E412" s="658" t="s">
        <v>620</v>
      </c>
      <c r="F412" s="658"/>
      <c r="G412" s="658"/>
      <c r="H412" s="658"/>
      <c r="I412" s="658"/>
      <c r="J412" s="447">
        <f t="shared" si="1"/>
        <v>0</v>
      </c>
      <c r="K412" s="447">
        <f t="shared" si="2"/>
        <v>0</v>
      </c>
      <c r="L412" s="447"/>
      <c r="M412" s="447"/>
      <c r="N412" s="447"/>
      <c r="O412" s="432"/>
      <c r="P412" s="432"/>
      <c r="Q412" s="432"/>
      <c r="R412" s="432"/>
      <c r="S412" s="432"/>
    </row>
    <row r="413" spans="2:19" s="420" customFormat="1" ht="15" customHeight="1" hidden="1">
      <c r="B413" s="439"/>
      <c r="C413" s="433"/>
      <c r="D413" s="433"/>
      <c r="E413" s="658" t="s">
        <v>302</v>
      </c>
      <c r="F413" s="658" t="s">
        <v>323</v>
      </c>
      <c r="G413" s="658" t="s">
        <v>347</v>
      </c>
      <c r="H413" s="658" t="s">
        <v>365</v>
      </c>
      <c r="I413" s="658" t="s">
        <v>381</v>
      </c>
      <c r="J413" s="447">
        <f t="shared" si="1"/>
        <v>0</v>
      </c>
      <c r="K413" s="447">
        <f t="shared" si="2"/>
        <v>0</v>
      </c>
      <c r="L413" s="447"/>
      <c r="M413" s="447"/>
      <c r="N413" s="447"/>
      <c r="O413" s="432"/>
      <c r="P413" s="432"/>
      <c r="Q413" s="432"/>
      <c r="R413" s="432"/>
      <c r="S413" s="432"/>
    </row>
    <row r="414" spans="2:19" s="420" customFormat="1" ht="15" customHeight="1" hidden="1">
      <c r="B414" s="439"/>
      <c r="C414" s="670" t="s">
        <v>322</v>
      </c>
      <c r="D414" s="670"/>
      <c r="E414" s="664">
        <f>IF(ISNA(VLOOKUP(C414&amp;E413,J406:N428,5,FALSE)),0,VLOOKUP(C414&amp;E413,J406:N428,5,FALSE))</f>
        <v>0</v>
      </c>
      <c r="F414" s="664">
        <f>IF(ISNA(VLOOKUP(C414&amp;F413,J406:N428,5,FALSE)),0,VLOOKUP(C414&amp;F413,J406:N428,5,FALSE))</f>
        <v>0</v>
      </c>
      <c r="G414" s="664">
        <f>IF(ISNA(VLOOKUP(C414&amp;G413,J406:N428,5,FALSE)),0,VLOOKUP(C414&amp;G413,J406:N428,5,FALSE))</f>
        <v>0</v>
      </c>
      <c r="H414" s="664">
        <f>IF(ISNA(VLOOKUP(C414&amp;H413,J406:N428,5,FALSE)),0,VLOOKUP(C414&amp;H413,J406:N428,5,FALSE))</f>
        <v>0</v>
      </c>
      <c r="I414" s="664">
        <f>IF(ISNA(VLOOKUP(C414&amp;I413,J406:N428,5,FALSE)),0,VLOOKUP(C414&amp;I413,J406:N428,5,FALSE))</f>
        <v>0</v>
      </c>
      <c r="J414" s="447">
        <f t="shared" si="1"/>
        <v>0</v>
      </c>
      <c r="K414" s="447">
        <f t="shared" si="2"/>
        <v>0</v>
      </c>
      <c r="L414" s="447"/>
      <c r="M414" s="447"/>
      <c r="N414" s="447"/>
      <c r="O414" s="432"/>
      <c r="P414" s="432"/>
      <c r="Q414" s="432"/>
      <c r="R414" s="432"/>
      <c r="S414" s="432"/>
    </row>
    <row r="415" spans="2:19" s="420" customFormat="1" ht="15" customHeight="1" hidden="1">
      <c r="B415" s="439"/>
      <c r="C415" s="670" t="s">
        <v>346</v>
      </c>
      <c r="D415" s="670"/>
      <c r="E415" s="664">
        <f>IF(ISNA(VLOOKUP(C415&amp;E413,J406:N428,5,FALSE)),0,VLOOKUP(C415&amp;E413,J406:N428,5,FALSE))</f>
        <v>0</v>
      </c>
      <c r="F415" s="664">
        <f>IF(ISNA(VLOOKUP(C415&amp;F413,J406:N428,5,FALSE)),0,VLOOKUP(C415&amp;F413,J406:N428,5,FALSE))</f>
        <v>0</v>
      </c>
      <c r="G415" s="664">
        <f>IF(ISNA(VLOOKUP(C415&amp;G413,J406:N428,5,FALSE)),0,VLOOKUP(C415&amp;G413,J406:N428,5,FALSE))</f>
        <v>0</v>
      </c>
      <c r="H415" s="664">
        <f>IF(ISNA(VLOOKUP(C415&amp;H413,J406:N428,5,FALSE)),0,VLOOKUP(C415&amp;H413,J406:N428,5,FALSE))</f>
        <v>0</v>
      </c>
      <c r="I415" s="664">
        <f>IF(ISNA(VLOOKUP(C415&amp;I413,J406:N428,5,FALSE)),0,VLOOKUP(C415&amp;I413,J406:N428,5,FALSE))</f>
        <v>0</v>
      </c>
      <c r="J415" s="447">
        <f t="shared" si="1"/>
        <v>0</v>
      </c>
      <c r="K415" s="447">
        <f t="shared" si="2"/>
        <v>0</v>
      </c>
      <c r="L415" s="447"/>
      <c r="M415" s="447"/>
      <c r="N415" s="447"/>
      <c r="O415" s="432"/>
      <c r="P415" s="432"/>
      <c r="Q415" s="432"/>
      <c r="R415" s="432"/>
      <c r="S415" s="432"/>
    </row>
    <row r="416" spans="2:19" s="420" customFormat="1" ht="15" customHeight="1" hidden="1">
      <c r="B416" s="439"/>
      <c r="C416" s="670" t="s">
        <v>301</v>
      </c>
      <c r="D416" s="670"/>
      <c r="E416" s="664">
        <f>IF(ISNA(VLOOKUP(C416&amp;E413,J406:N428,5,FALSE)),0,VLOOKUP(C416&amp;E413,J406:N428,5,FALSE))</f>
        <v>0</v>
      </c>
      <c r="F416" s="664">
        <f>IF(ISNA(VLOOKUP(C416&amp;F413,J406:N428,5,FALSE)),0,VLOOKUP(C416&amp;F413,J406:N428,5,FALSE))</f>
        <v>0</v>
      </c>
      <c r="G416" s="664">
        <f>IF(ISNA(VLOOKUP(C416&amp;G413,J406:N428,5,FALSE)),0,VLOOKUP(C416&amp;G413,J406:N428,5,FALSE))</f>
        <v>0</v>
      </c>
      <c r="H416" s="664">
        <f>IF(ISNA(VLOOKUP(C416&amp;H413,J406:N428,5,FALSE)),0,VLOOKUP(C416&amp;H413,J406:N428,5,FALSE))</f>
        <v>0</v>
      </c>
      <c r="I416" s="664">
        <f>IF(ISNA(VLOOKUP(C416&amp;I413,J406:N428,5,FALSE)),0,VLOOKUP(C416&amp;I413,J406:N428,5,FALSE))</f>
        <v>0</v>
      </c>
      <c r="J416" s="447">
        <f t="shared" si="1"/>
        <v>0</v>
      </c>
      <c r="K416" s="447">
        <f t="shared" si="2"/>
        <v>0</v>
      </c>
      <c r="L416" s="447"/>
      <c r="M416" s="447"/>
      <c r="N416" s="447"/>
      <c r="O416" s="432"/>
      <c r="P416" s="432"/>
      <c r="Q416" s="432"/>
      <c r="R416" s="432"/>
      <c r="S416" s="432"/>
    </row>
    <row r="417" spans="2:19" s="420" customFormat="1" ht="15" customHeight="1" hidden="1">
      <c r="B417" s="439"/>
      <c r="C417" s="679"/>
      <c r="D417" s="679"/>
      <c r="E417" s="680"/>
      <c r="F417" s="680"/>
      <c r="G417" s="680"/>
      <c r="H417" s="680"/>
      <c r="I417" s="680"/>
      <c r="J417" s="447">
        <f t="shared" si="1"/>
        <v>0</v>
      </c>
      <c r="K417" s="447">
        <f t="shared" si="2"/>
        <v>0</v>
      </c>
      <c r="L417" s="447"/>
      <c r="M417" s="447"/>
      <c r="N417" s="447"/>
      <c r="O417" s="432"/>
      <c r="P417" s="432"/>
      <c r="Q417" s="432"/>
      <c r="R417" s="432"/>
      <c r="S417" s="432"/>
    </row>
    <row r="418" spans="2:19" s="420" customFormat="1" ht="15.75" customHeight="1" hidden="1">
      <c r="B418" s="439"/>
      <c r="C418" s="677" t="s">
        <v>621</v>
      </c>
      <c r="D418" s="677"/>
      <c r="E418" s="677"/>
      <c r="F418" s="677"/>
      <c r="G418" s="677"/>
      <c r="H418" s="677"/>
      <c r="I418" s="677"/>
      <c r="J418" s="447">
        <f t="shared" si="1"/>
        <v>0</v>
      </c>
      <c r="K418" s="447">
        <f t="shared" si="2"/>
        <v>0</v>
      </c>
      <c r="L418" s="448"/>
      <c r="M418" s="448"/>
      <c r="N418" s="447"/>
      <c r="O418" s="432"/>
      <c r="P418" s="432"/>
      <c r="Q418" s="432"/>
      <c r="R418" s="432"/>
      <c r="S418" s="432"/>
    </row>
    <row r="419" spans="2:19" s="420" customFormat="1" ht="15.75" customHeight="1" hidden="1">
      <c r="B419" s="439"/>
      <c r="C419" s="430">
        <f>IF(C407="","",C407)</f>
      </c>
      <c r="D419" s="430"/>
      <c r="E419" s="430"/>
      <c r="F419" s="430"/>
      <c r="G419" s="430"/>
      <c r="H419" s="430"/>
      <c r="I419" s="430"/>
      <c r="J419" s="447">
        <f t="shared" si="1"/>
        <v>0</v>
      </c>
      <c r="K419" s="447">
        <f t="shared" si="2"/>
        <v>0</v>
      </c>
      <c r="L419" s="448"/>
      <c r="M419" s="448"/>
      <c r="N419" s="447"/>
      <c r="O419" s="432"/>
      <c r="P419" s="432"/>
      <c r="Q419" s="432"/>
      <c r="R419" s="432"/>
      <c r="S419" s="432"/>
    </row>
    <row r="420" spans="2:19" s="420" customFormat="1" ht="15" customHeight="1" hidden="1">
      <c r="B420" s="439"/>
      <c r="C420" s="678" t="s">
        <v>617</v>
      </c>
      <c r="D420" s="678"/>
      <c r="E420" s="678"/>
      <c r="F420" s="678"/>
      <c r="G420" s="678"/>
      <c r="H420" s="678"/>
      <c r="I420" s="678"/>
      <c r="J420" s="447">
        <f t="shared" si="1"/>
        <v>0</v>
      </c>
      <c r="K420" s="447">
        <f t="shared" si="2"/>
        <v>0</v>
      </c>
      <c r="L420" s="448"/>
      <c r="M420" s="448"/>
      <c r="N420" s="447"/>
      <c r="O420" s="432"/>
      <c r="P420" s="432"/>
      <c r="Q420" s="432"/>
      <c r="R420" s="432"/>
      <c r="S420" s="432"/>
    </row>
    <row r="421" spans="2:19" s="420" customFormat="1" ht="15" customHeight="1" hidden="1">
      <c r="B421" s="439"/>
      <c r="C421" s="433" t="s">
        <v>613</v>
      </c>
      <c r="D421" s="433"/>
      <c r="E421" s="433"/>
      <c r="F421" s="433"/>
      <c r="G421" s="433"/>
      <c r="H421" s="658" t="s">
        <v>170</v>
      </c>
      <c r="I421" s="658" t="s">
        <v>171</v>
      </c>
      <c r="J421" s="447">
        <f t="shared" si="1"/>
        <v>0</v>
      </c>
      <c r="K421" s="447">
        <f t="shared" si="2"/>
        <v>0</v>
      </c>
      <c r="L421" s="448"/>
      <c r="M421" s="448"/>
      <c r="N421" s="447"/>
      <c r="O421" s="432"/>
      <c r="P421" s="432"/>
      <c r="Q421" s="432"/>
      <c r="R421" s="432"/>
      <c r="S421" s="432"/>
    </row>
    <row r="422" spans="2:19" s="420" customFormat="1" ht="15" customHeight="1" hidden="1">
      <c r="B422" s="439"/>
      <c r="C422" s="433"/>
      <c r="D422" s="433"/>
      <c r="E422" s="433"/>
      <c r="F422" s="433"/>
      <c r="G422" s="433"/>
      <c r="H422" s="434">
        <f>IF(H410="","",H410)</f>
        <v>0</v>
      </c>
      <c r="I422" s="434">
        <f>IF(I410="","",I410)</f>
        <v>0</v>
      </c>
      <c r="J422" s="447">
        <f t="shared" si="1"/>
        <v>0</v>
      </c>
      <c r="K422" s="447">
        <f t="shared" si="2"/>
        <v>0</v>
      </c>
      <c r="L422" s="448"/>
      <c r="M422" s="448"/>
      <c r="N422" s="447"/>
      <c r="O422" s="432"/>
      <c r="P422" s="432"/>
      <c r="Q422" s="432"/>
      <c r="R422" s="432"/>
      <c r="S422" s="432"/>
    </row>
    <row r="423" spans="2:19" s="420" customFormat="1" ht="15" customHeight="1" hidden="1">
      <c r="B423" s="439"/>
      <c r="C423" s="433" t="s">
        <v>618</v>
      </c>
      <c r="D423" s="433"/>
      <c r="E423" s="433"/>
      <c r="F423" s="433"/>
      <c r="G423" s="433"/>
      <c r="H423" s="433"/>
      <c r="I423" s="433"/>
      <c r="J423" s="447">
        <f t="shared" si="1"/>
        <v>0</v>
      </c>
      <c r="K423" s="447">
        <f t="shared" si="2"/>
        <v>0</v>
      </c>
      <c r="L423" s="448"/>
      <c r="M423" s="448"/>
      <c r="N423" s="447"/>
      <c r="O423" s="432"/>
      <c r="P423" s="432"/>
      <c r="Q423" s="432"/>
      <c r="R423" s="432"/>
      <c r="S423" s="432"/>
    </row>
    <row r="424" spans="2:19" s="420" customFormat="1" ht="15.75" customHeight="1" hidden="1">
      <c r="B424" s="439"/>
      <c r="C424" s="433" t="s">
        <v>619</v>
      </c>
      <c r="D424" s="433"/>
      <c r="E424" s="658" t="s">
        <v>620</v>
      </c>
      <c r="F424" s="658"/>
      <c r="G424" s="658"/>
      <c r="H424" s="658"/>
      <c r="I424" s="658"/>
      <c r="J424" s="447">
        <f t="shared" si="1"/>
        <v>0</v>
      </c>
      <c r="K424" s="447">
        <f t="shared" si="2"/>
        <v>0</v>
      </c>
      <c r="L424" s="448"/>
      <c r="M424" s="448"/>
      <c r="N424" s="447"/>
      <c r="O424" s="432"/>
      <c r="P424" s="432"/>
      <c r="Q424" s="432"/>
      <c r="R424" s="432"/>
      <c r="S424" s="432"/>
    </row>
    <row r="425" spans="2:19" s="420" customFormat="1" ht="15" customHeight="1" hidden="1">
      <c r="B425" s="439"/>
      <c r="C425" s="433"/>
      <c r="D425" s="433"/>
      <c r="E425" s="658" t="s">
        <v>302</v>
      </c>
      <c r="F425" s="658" t="s">
        <v>323</v>
      </c>
      <c r="G425" s="658" t="s">
        <v>347</v>
      </c>
      <c r="H425" s="658" t="s">
        <v>365</v>
      </c>
      <c r="I425" s="658" t="s">
        <v>381</v>
      </c>
      <c r="J425" s="447">
        <f t="shared" si="1"/>
        <v>0</v>
      </c>
      <c r="K425" s="447">
        <f t="shared" si="2"/>
        <v>0</v>
      </c>
      <c r="L425" s="447"/>
      <c r="M425" s="447"/>
      <c r="N425" s="447"/>
      <c r="O425" s="432"/>
      <c r="P425" s="432"/>
      <c r="Q425" s="432"/>
      <c r="R425" s="432"/>
      <c r="S425" s="432"/>
    </row>
    <row r="426" spans="2:19" s="420" customFormat="1" ht="15" customHeight="1" hidden="1">
      <c r="B426" s="439"/>
      <c r="C426" s="670" t="s">
        <v>322</v>
      </c>
      <c r="D426" s="670"/>
      <c r="E426" s="664">
        <f>IF(ISNA(VLOOKUP(C426&amp;E425,J406:N428,4,FALSE)),0,VLOOKUP(C426&amp;E425,J406:N428,4,FALSE))</f>
        <v>0</v>
      </c>
      <c r="F426" s="664">
        <f>IF(ISNA(VLOOKUP(C426&amp;F425,J406:N428,4,FALSE)),0,VLOOKUP(C426&amp;F425,J406:N428,4,FALSE))</f>
        <v>0</v>
      </c>
      <c r="G426" s="664">
        <f>IF(ISNA(VLOOKUP(C426&amp;G425,J406:N428,4,FALSE)),0,VLOOKUP(C426&amp;G425,J406:N428,4,FALSE))</f>
        <v>0</v>
      </c>
      <c r="H426" s="664">
        <f>IF(ISNA(VLOOKUP(C426&amp;H425,J406:N428,4,FALSE)),0,VLOOKUP(C426&amp;H425,J406:N428,4,FALSE))</f>
        <v>0</v>
      </c>
      <c r="I426" s="664">
        <f>IF(ISNA(VLOOKUP(C426&amp;I425,J406:N428,4,FALSE)),0,VLOOKUP(C426&amp;I425,J406:N428,4,FALSE))</f>
        <v>0</v>
      </c>
      <c r="J426" s="447">
        <f t="shared" si="1"/>
        <v>0</v>
      </c>
      <c r="K426" s="447">
        <f t="shared" si="2"/>
        <v>0</v>
      </c>
      <c r="L426" s="447"/>
      <c r="M426" s="447"/>
      <c r="N426" s="447"/>
      <c r="O426" s="432"/>
      <c r="P426" s="432"/>
      <c r="Q426" s="432"/>
      <c r="R426" s="432"/>
      <c r="S426" s="432"/>
    </row>
    <row r="427" spans="2:19" s="420" customFormat="1" ht="15" customHeight="1" hidden="1">
      <c r="B427" s="439"/>
      <c r="C427" s="670" t="s">
        <v>346</v>
      </c>
      <c r="D427" s="670"/>
      <c r="E427" s="664">
        <f>IF(ISNA(VLOOKUP(C427&amp;E425,J406:N428,4,FALSE)),0,VLOOKUP(C427&amp;E425,J406:N428,4,FALSE))</f>
        <v>0</v>
      </c>
      <c r="F427" s="664">
        <f>IF(ISNA(VLOOKUP(C427&amp;F425,J406:N428,4,FALSE)),0,VLOOKUP(C427&amp;F425,J406:N428,4,FALSE))</f>
        <v>0</v>
      </c>
      <c r="G427" s="664">
        <f>IF(ISNA(VLOOKUP(C427&amp;G425,J406:N428,4,FALSE)),0,VLOOKUP(C427&amp;G425,J406:N428,4,FALSE))</f>
        <v>0</v>
      </c>
      <c r="H427" s="664">
        <f>IF(ISNA(VLOOKUP(C427&amp;H425,J406:N428,4,FALSE)),0,VLOOKUP(C427&amp;H425,J406:N428,4,FALSE))</f>
        <v>0</v>
      </c>
      <c r="I427" s="664">
        <f>IF(ISNA(VLOOKUP(C427&amp;I425,J406:N428,4,FALSE)),0,VLOOKUP(C427&amp;I425,J406:N428,4,FALSE))</f>
        <v>0</v>
      </c>
      <c r="J427" s="447">
        <f t="shared" si="1"/>
        <v>0</v>
      </c>
      <c r="K427" s="447">
        <f t="shared" si="2"/>
        <v>0</v>
      </c>
      <c r="L427" s="447"/>
      <c r="M427" s="447"/>
      <c r="N427" s="447"/>
      <c r="O427" s="432"/>
      <c r="P427" s="432"/>
      <c r="Q427" s="432"/>
      <c r="R427" s="432"/>
      <c r="S427" s="432"/>
    </row>
    <row r="428" spans="2:19" s="420" customFormat="1" ht="15" customHeight="1" hidden="1">
      <c r="B428" s="439"/>
      <c r="C428" s="670" t="s">
        <v>301</v>
      </c>
      <c r="D428" s="670"/>
      <c r="E428" s="664">
        <f>IF(ISNA(VLOOKUP(C428&amp;E425,J406:N428,4,FALSE)),0,VLOOKUP(C428&amp;E425,J406:N428,4,FALSE))</f>
        <v>0</v>
      </c>
      <c r="F428" s="664">
        <f>IF(ISNA(VLOOKUP(C428&amp;F425,J406:N428,4,FALSE)),0,VLOOKUP(C428&amp;F425,J406:N428,4,FALSE))</f>
        <v>0</v>
      </c>
      <c r="G428" s="664">
        <f>IF(ISNA(VLOOKUP(C428&amp;G425,J406:N428,4,FALSE)),0,VLOOKUP(C428&amp;G425,J406:N428,4,FALSE))</f>
        <v>0</v>
      </c>
      <c r="H428" s="664">
        <f>IF(ISNA(VLOOKUP(C428&amp;H425,J406:N428,4,FALSE)),0,VLOOKUP(C428&amp;H425,J406:N428,4,FALSE))</f>
        <v>0</v>
      </c>
      <c r="I428" s="664">
        <f>IF(ISNA(VLOOKUP(C428&amp;I425,J406:N428,4,FALSE)),0,VLOOKUP(C428&amp;I425,J406:N428,4,FALSE))</f>
        <v>0</v>
      </c>
      <c r="J428" s="447">
        <f t="shared" si="1"/>
        <v>0</v>
      </c>
      <c r="K428" s="447">
        <f t="shared" si="2"/>
        <v>0</v>
      </c>
      <c r="L428" s="447"/>
      <c r="M428" s="447"/>
      <c r="N428" s="447"/>
      <c r="O428" s="432"/>
      <c r="P428" s="432"/>
      <c r="Q428" s="432"/>
      <c r="R428" s="432"/>
      <c r="S428" s="432"/>
    </row>
    <row r="429" spans="2:17" s="420" customFormat="1" ht="15" customHeight="1" hidden="1">
      <c r="B429" s="439"/>
      <c r="C429" s="679"/>
      <c r="D429" s="679"/>
      <c r="E429" s="680"/>
      <c r="F429" s="680"/>
      <c r="G429" s="680"/>
      <c r="H429" s="680"/>
      <c r="I429" s="680"/>
      <c r="J429" s="447"/>
      <c r="K429" s="447"/>
      <c r="L429" s="447"/>
      <c r="M429" s="447"/>
      <c r="N429" s="447"/>
      <c r="O429" s="432"/>
      <c r="P429" s="432"/>
      <c r="Q429" s="432"/>
    </row>
    <row r="430" s="536" customFormat="1" ht="16.5" customHeight="1" hidden="1">
      <c r="A430" s="536" t="s">
        <v>622</v>
      </c>
    </row>
    <row r="431" ht="16.5" customHeight="1" hidden="1"/>
    <row r="432" spans="2:18" s="420" customFormat="1" ht="13.5" customHeight="1" hidden="1">
      <c r="B432" s="439"/>
      <c r="C432" s="430"/>
      <c r="D432" s="430"/>
      <c r="E432" s="430"/>
      <c r="F432" s="430"/>
      <c r="G432" s="430"/>
      <c r="H432" s="430"/>
      <c r="I432" s="430"/>
      <c r="J432" s="432"/>
      <c r="K432" s="432"/>
      <c r="L432" s="432"/>
      <c r="M432" s="432"/>
      <c r="N432" s="432"/>
      <c r="O432" s="432"/>
      <c r="P432" s="432"/>
      <c r="Q432" s="432"/>
      <c r="R432" s="432"/>
    </row>
    <row r="433" spans="2:18" s="420" customFormat="1" ht="30.75" customHeight="1" hidden="1">
      <c r="B433" s="439"/>
      <c r="C433" s="674" t="s">
        <v>623</v>
      </c>
      <c r="D433" s="674"/>
      <c r="E433" s="674"/>
      <c r="F433" s="674"/>
      <c r="G433" s="674"/>
      <c r="H433" s="674"/>
      <c r="I433" s="674"/>
      <c r="J433" s="447"/>
      <c r="K433" s="447"/>
      <c r="L433" s="447"/>
      <c r="M433" s="447"/>
      <c r="N433" s="447"/>
      <c r="O433" s="447"/>
      <c r="P433" s="447"/>
      <c r="Q433" s="432"/>
      <c r="R433" s="432"/>
    </row>
    <row r="434" spans="2:18" s="420" customFormat="1" ht="15" customHeight="1" hidden="1">
      <c r="B434" s="439"/>
      <c r="C434" s="433" t="s">
        <v>163</v>
      </c>
      <c r="D434" s="433"/>
      <c r="E434" s="433"/>
      <c r="F434" s="433"/>
      <c r="G434" s="658" t="s">
        <v>170</v>
      </c>
      <c r="H434" s="658"/>
      <c r="I434" s="658" t="s">
        <v>171</v>
      </c>
      <c r="J434" s="447"/>
      <c r="K434" s="447"/>
      <c r="L434" s="447"/>
      <c r="M434" s="447"/>
      <c r="N434" s="447"/>
      <c r="O434" s="447"/>
      <c r="P434" s="447"/>
      <c r="Q434" s="432"/>
      <c r="R434" s="432"/>
    </row>
    <row r="435" spans="2:18" s="420" customFormat="1" ht="15" customHeight="1" hidden="1">
      <c r="B435" s="439"/>
      <c r="C435" s="433"/>
      <c r="D435" s="433"/>
      <c r="E435" s="433"/>
      <c r="F435" s="433"/>
      <c r="G435" s="659" t="s">
        <v>592</v>
      </c>
      <c r="H435" s="659"/>
      <c r="I435" s="434" t="s">
        <v>593</v>
      </c>
      <c r="J435" s="447"/>
      <c r="K435" s="447"/>
      <c r="L435" s="447"/>
      <c r="M435" s="447"/>
      <c r="N435" s="447"/>
      <c r="O435" s="447"/>
      <c r="P435" s="447"/>
      <c r="Q435" s="432"/>
      <c r="R435" s="432"/>
    </row>
    <row r="436" spans="2:18" s="420" customFormat="1" ht="15" customHeight="1" hidden="1">
      <c r="B436" s="439"/>
      <c r="C436" s="663" t="s">
        <v>162</v>
      </c>
      <c r="D436" s="663"/>
      <c r="E436" s="663"/>
      <c r="F436" s="663"/>
      <c r="G436" s="663"/>
      <c r="H436" s="663"/>
      <c r="I436" s="663"/>
      <c r="J436" s="447"/>
      <c r="K436" s="447"/>
      <c r="L436" s="447"/>
      <c r="M436" s="447"/>
      <c r="N436" s="447"/>
      <c r="O436" s="447"/>
      <c r="P436" s="447"/>
      <c r="Q436" s="432"/>
      <c r="R436" s="432"/>
    </row>
    <row r="437" spans="2:18" s="420" customFormat="1" ht="16.5" customHeight="1" hidden="1">
      <c r="B437" s="439"/>
      <c r="C437" s="662" t="s">
        <v>624</v>
      </c>
      <c r="D437" s="658" t="s">
        <v>625</v>
      </c>
      <c r="E437" s="658"/>
      <c r="F437" s="658"/>
      <c r="G437" s="658"/>
      <c r="H437" s="658"/>
      <c r="I437" s="658"/>
      <c r="J437" s="447"/>
      <c r="K437" s="447"/>
      <c r="L437" s="447"/>
      <c r="M437" s="447"/>
      <c r="N437" s="447"/>
      <c r="O437" s="447"/>
      <c r="P437" s="447"/>
      <c r="Q437" s="432"/>
      <c r="R437" s="432"/>
    </row>
    <row r="438" spans="2:18" s="420" customFormat="1" ht="15" customHeight="1" hidden="1">
      <c r="B438" s="439"/>
      <c r="C438" s="662"/>
      <c r="D438" s="658" t="s">
        <v>605</v>
      </c>
      <c r="E438" s="658"/>
      <c r="F438" s="658" t="s">
        <v>626</v>
      </c>
      <c r="G438" s="658"/>
      <c r="H438" s="658"/>
      <c r="I438" s="658"/>
      <c r="J438" s="447"/>
      <c r="K438" s="447"/>
      <c r="L438" s="447"/>
      <c r="M438" s="447"/>
      <c r="N438" s="447"/>
      <c r="O438" s="447"/>
      <c r="P438" s="447"/>
      <c r="Q438" s="432"/>
      <c r="R438" s="432"/>
    </row>
    <row r="439" spans="2:18" s="420" customFormat="1" ht="62.25" customHeight="1" hidden="1">
      <c r="B439" s="439"/>
      <c r="C439" s="662"/>
      <c r="D439" s="658"/>
      <c r="E439" s="658"/>
      <c r="F439" s="658" t="s">
        <v>627</v>
      </c>
      <c r="G439" s="658"/>
      <c r="H439" s="658" t="s">
        <v>628</v>
      </c>
      <c r="I439" s="658"/>
      <c r="J439" s="447"/>
      <c r="K439" s="447"/>
      <c r="L439" s="447"/>
      <c r="M439" s="447"/>
      <c r="N439" s="447"/>
      <c r="O439" s="447"/>
      <c r="P439" s="447"/>
      <c r="Q439" s="432"/>
      <c r="R439" s="432"/>
    </row>
    <row r="440" spans="2:18" s="420" customFormat="1" ht="21.75" customHeight="1" hidden="1">
      <c r="B440" s="439"/>
      <c r="C440" s="664">
        <f>K435</f>
        <v>0</v>
      </c>
      <c r="D440" s="664">
        <f>IF(isComponent="нет",L435,M435)</f>
        <v>0</v>
      </c>
      <c r="E440" s="664"/>
      <c r="F440" s="664">
        <f>IF(isComponent="нет",Q435,O435)</f>
        <v>0</v>
      </c>
      <c r="G440" s="664"/>
      <c r="H440" s="664">
        <f>IF(isComponent="нет",P435,N435)</f>
        <v>0</v>
      </c>
      <c r="I440" s="664"/>
      <c r="J440" s="447"/>
      <c r="K440" s="447"/>
      <c r="L440" s="447"/>
      <c r="M440" s="447"/>
      <c r="N440" s="447"/>
      <c r="O440" s="447"/>
      <c r="P440" s="447"/>
      <c r="Q440" s="432"/>
      <c r="R440" s="432"/>
    </row>
    <row r="441" spans="2:18" s="420" customFormat="1" ht="15" customHeight="1" hidden="1">
      <c r="B441" s="439"/>
      <c r="C441" s="658" t="s">
        <v>79</v>
      </c>
      <c r="D441" s="658" t="s">
        <v>599</v>
      </c>
      <c r="E441" s="658" t="s">
        <v>356</v>
      </c>
      <c r="F441" s="658"/>
      <c r="G441" s="658"/>
      <c r="H441" s="658"/>
      <c r="I441" s="658"/>
      <c r="J441" s="447"/>
      <c r="K441" s="447"/>
      <c r="L441" s="447"/>
      <c r="M441" s="447"/>
      <c r="N441" s="447"/>
      <c r="O441" s="447"/>
      <c r="P441" s="447"/>
      <c r="Q441" s="432"/>
      <c r="R441" s="432"/>
    </row>
    <row r="442" spans="2:18" s="420" customFormat="1" ht="30" customHeight="1" hidden="1">
      <c r="B442" s="439"/>
      <c r="C442" s="658"/>
      <c r="D442" s="434">
        <f>IF(nalog="","",nalog)</f>
        <v>0</v>
      </c>
      <c r="E442" s="659" t="s">
        <v>600</v>
      </c>
      <c r="F442" s="659"/>
      <c r="G442" s="659"/>
      <c r="H442" s="659"/>
      <c r="I442" s="659"/>
      <c r="J442" s="447"/>
      <c r="K442" s="447"/>
      <c r="L442" s="447"/>
      <c r="M442" s="447"/>
      <c r="N442" s="447"/>
      <c r="O442" s="447"/>
      <c r="P442" s="447"/>
      <c r="Q442" s="432"/>
      <c r="R442" s="432"/>
    </row>
    <row r="443" spans="2:18" s="420" customFormat="1" ht="15" customHeight="1">
      <c r="B443" s="439"/>
      <c r="J443" s="432"/>
      <c r="K443" s="432"/>
      <c r="L443" s="432"/>
      <c r="M443" s="432"/>
      <c r="N443" s="432"/>
      <c r="O443" s="432"/>
      <c r="P443" s="432"/>
      <c r="Q443" s="432"/>
      <c r="R443" s="432"/>
    </row>
    <row r="448" spans="1:23" s="1" customFormat="1" ht="15" customHeight="1">
      <c r="A448" s="536" t="s">
        <v>629</v>
      </c>
      <c r="B448" s="536"/>
      <c r="C448" s="536"/>
      <c r="D448" s="536"/>
      <c r="E448" s="536"/>
      <c r="F448" s="536"/>
      <c r="G448" s="536"/>
      <c r="H448" s="536"/>
      <c r="I448" s="536"/>
      <c r="J448" s="536"/>
      <c r="K448" s="536"/>
      <c r="L448" s="536"/>
      <c r="M448" s="536"/>
      <c r="N448" s="536"/>
      <c r="O448" s="536"/>
      <c r="P448" s="536"/>
      <c r="Q448" s="536"/>
      <c r="R448" s="536"/>
      <c r="S448" s="536"/>
      <c r="T448" s="536"/>
      <c r="U448" s="681"/>
      <c r="V448" s="536"/>
      <c r="W448" s="536"/>
    </row>
    <row r="449" s="1" customFormat="1" ht="15" customHeight="1">
      <c r="U449" s="682"/>
    </row>
    <row r="450" spans="1:83" s="199" customFormat="1" ht="15" customHeight="1">
      <c r="A450" s="182"/>
      <c r="B450" s="152" t="s">
        <v>115</v>
      </c>
      <c r="C450" s="191"/>
      <c r="D450" s="170">
        <v>1</v>
      </c>
      <c r="E450" s="683"/>
      <c r="F450" s="206"/>
      <c r="G450" s="170">
        <v>1</v>
      </c>
      <c r="H450" s="185"/>
      <c r="I450" s="140"/>
      <c r="J450" s="140" t="s">
        <v>82</v>
      </c>
      <c r="K450" s="185"/>
      <c r="L450" s="186"/>
      <c r="M450" s="152"/>
      <c r="N450" s="152"/>
      <c r="O450" s="152"/>
      <c r="P450" s="152"/>
      <c r="Q450" s="156"/>
      <c r="R450" s="152"/>
      <c r="S450" s="152"/>
      <c r="T450" s="152"/>
      <c r="U450" s="187"/>
      <c r="V450" s="152"/>
      <c r="W450" s="152"/>
      <c r="X450" s="152"/>
      <c r="Y450" s="2"/>
      <c r="Z450" s="2"/>
      <c r="AA450" s="198"/>
      <c r="AB450" s="198"/>
      <c r="AC450" s="198"/>
      <c r="AD450" s="198"/>
      <c r="AE450" s="198"/>
      <c r="AF450" s="198"/>
      <c r="AG450" s="198"/>
      <c r="AH450" s="198"/>
      <c r="AI450" s="198"/>
      <c r="AJ450" s="198"/>
      <c r="AK450" s="198"/>
      <c r="AL450" s="198"/>
      <c r="AM450" s="198"/>
      <c r="AN450" s="198"/>
      <c r="AO450" s="198"/>
      <c r="AP450" s="198"/>
      <c r="AQ450" s="198"/>
      <c r="AR450" s="198"/>
      <c r="AS450" s="198"/>
      <c r="AT450" s="198"/>
      <c r="AU450" s="198"/>
      <c r="AV450" s="198"/>
      <c r="AW450" s="198"/>
      <c r="AX450" s="198"/>
      <c r="AY450" s="198"/>
      <c r="AZ450" s="19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2"/>
      <c r="BW450" s="2"/>
      <c r="BX450" s="2"/>
      <c r="BY450" s="2"/>
      <c r="BZ450" s="2"/>
      <c r="CA450" s="2"/>
      <c r="CB450" s="2"/>
      <c r="CC450" s="2"/>
      <c r="CD450" s="2"/>
      <c r="CE450" s="2"/>
    </row>
    <row r="451" spans="1:83" s="199" customFormat="1" ht="15" customHeight="1">
      <c r="A451" s="182"/>
      <c r="B451" s="182"/>
      <c r="C451" s="191"/>
      <c r="D451" s="170"/>
      <c r="E451" s="683"/>
      <c r="F451" s="206"/>
      <c r="G451" s="170"/>
      <c r="H451" s="185"/>
      <c r="I451" s="192"/>
      <c r="J451" s="193"/>
      <c r="K451" s="202" t="s">
        <v>114</v>
      </c>
      <c r="L451" s="203"/>
      <c r="M451" s="152"/>
      <c r="N451" s="152"/>
      <c r="O451" s="152"/>
      <c r="P451" s="152"/>
      <c r="Q451" s="156"/>
      <c r="R451" s="152"/>
      <c r="S451" s="152"/>
      <c r="T451" s="152"/>
      <c r="U451" s="187"/>
      <c r="V451" s="152"/>
      <c r="W451" s="152"/>
      <c r="X451" s="152"/>
      <c r="Y451" s="2"/>
      <c r="Z451" s="2"/>
      <c r="AA451" s="198"/>
      <c r="AB451" s="198"/>
      <c r="AC451" s="198"/>
      <c r="AD451" s="198"/>
      <c r="AE451" s="198"/>
      <c r="AF451" s="198"/>
      <c r="AG451" s="198"/>
      <c r="AH451" s="198"/>
      <c r="AI451" s="198"/>
      <c r="AJ451" s="198"/>
      <c r="AK451" s="198"/>
      <c r="AL451" s="198"/>
      <c r="AM451" s="198"/>
      <c r="AN451" s="198"/>
      <c r="AO451" s="198"/>
      <c r="AP451" s="198"/>
      <c r="AQ451" s="198"/>
      <c r="AR451" s="198"/>
      <c r="AS451" s="198"/>
      <c r="AT451" s="198"/>
      <c r="AU451" s="198"/>
      <c r="AV451" s="198"/>
      <c r="AW451" s="198"/>
      <c r="AX451" s="198"/>
      <c r="AY451" s="198"/>
      <c r="AZ451" s="19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2"/>
      <c r="BW451" s="2"/>
      <c r="BX451" s="2"/>
      <c r="BY451" s="2"/>
      <c r="BZ451" s="2"/>
      <c r="CA451" s="2"/>
      <c r="CB451" s="2"/>
      <c r="CC451" s="2"/>
      <c r="CD451" s="2"/>
      <c r="CE451" s="2"/>
    </row>
    <row r="452" spans="1:83" s="199" customFormat="1" ht="15" customHeight="1">
      <c r="A452" s="182"/>
      <c r="B452" s="182"/>
      <c r="C452" s="191"/>
      <c r="D452" s="170"/>
      <c r="E452" s="683"/>
      <c r="F452" s="192"/>
      <c r="G452" s="193"/>
      <c r="H452" s="202" t="s">
        <v>131</v>
      </c>
      <c r="I452" s="193"/>
      <c r="J452" s="193"/>
      <c r="K452" s="201"/>
      <c r="L452" s="203"/>
      <c r="M452" s="152"/>
      <c r="N452" s="152"/>
      <c r="O452" s="152"/>
      <c r="P452" s="152"/>
      <c r="Q452" s="156"/>
      <c r="R452" s="152"/>
      <c r="S452" s="152"/>
      <c r="T452" s="152"/>
      <c r="U452" s="187"/>
      <c r="V452" s="152"/>
      <c r="W452" s="152"/>
      <c r="X452" s="152"/>
      <c r="Y452" s="2"/>
      <c r="Z452" s="2"/>
      <c r="AA452" s="198"/>
      <c r="AB452" s="198"/>
      <c r="AC452" s="198"/>
      <c r="AD452" s="198"/>
      <c r="AE452" s="198"/>
      <c r="AF452" s="198"/>
      <c r="AG452" s="198"/>
      <c r="AH452" s="198"/>
      <c r="AI452" s="198"/>
      <c r="AJ452" s="198"/>
      <c r="AK452" s="198"/>
      <c r="AL452" s="198"/>
      <c r="AM452" s="198"/>
      <c r="AN452" s="198"/>
      <c r="AO452" s="198"/>
      <c r="AP452" s="198"/>
      <c r="AQ452" s="198"/>
      <c r="AR452" s="198"/>
      <c r="AS452" s="198"/>
      <c r="AT452" s="198"/>
      <c r="AU452" s="198"/>
      <c r="AV452" s="198"/>
      <c r="AW452" s="198"/>
      <c r="AX452" s="198"/>
      <c r="AY452" s="198"/>
      <c r="AZ452" s="19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2"/>
      <c r="BW452" s="2"/>
      <c r="BX452" s="2"/>
      <c r="BY452" s="2"/>
      <c r="BZ452" s="2"/>
      <c r="CA452" s="2"/>
      <c r="CB452" s="2"/>
      <c r="CC452" s="2"/>
      <c r="CD452" s="2"/>
      <c r="CE452" s="2"/>
    </row>
    <row r="453" spans="17:21" s="1" customFormat="1" ht="15" customHeight="1">
      <c r="Q453" s="2"/>
      <c r="U453" s="682"/>
    </row>
    <row r="454" spans="1:23" s="1" customFormat="1" ht="15" customHeight="1">
      <c r="A454" s="536" t="s">
        <v>630</v>
      </c>
      <c r="B454" s="536"/>
      <c r="C454" s="536"/>
      <c r="D454" s="536"/>
      <c r="E454" s="536"/>
      <c r="F454" s="536"/>
      <c r="G454" s="536"/>
      <c r="H454" s="536"/>
      <c r="I454" s="536"/>
      <c r="J454" s="536"/>
      <c r="K454" s="536"/>
      <c r="L454" s="536"/>
      <c r="M454" s="536"/>
      <c r="N454" s="536"/>
      <c r="O454" s="536"/>
      <c r="P454" s="536"/>
      <c r="Q454" s="684"/>
      <c r="R454" s="536"/>
      <c r="S454" s="536"/>
      <c r="T454" s="536"/>
      <c r="U454" s="681"/>
      <c r="V454" s="536"/>
      <c r="W454" s="536"/>
    </row>
    <row r="455" spans="17:21" s="1" customFormat="1" ht="15" customHeight="1">
      <c r="Q455" s="2"/>
      <c r="U455" s="682"/>
    </row>
    <row r="456" spans="1:83" s="199" customFormat="1" ht="15" customHeight="1">
      <c r="A456" s="182"/>
      <c r="B456" s="152" t="s">
        <v>115</v>
      </c>
      <c r="C456" s="191"/>
      <c r="D456" s="191"/>
      <c r="E456" s="191"/>
      <c r="F456" s="685"/>
      <c r="G456" s="170">
        <v>1</v>
      </c>
      <c r="H456" s="185"/>
      <c r="I456" s="197"/>
      <c r="J456" s="170">
        <v>1</v>
      </c>
      <c r="K456" s="185"/>
      <c r="L456" s="186"/>
      <c r="M456" s="152"/>
      <c r="N456" s="152"/>
      <c r="O456" s="152"/>
      <c r="P456" s="152"/>
      <c r="Q456" s="156"/>
      <c r="R456" s="152"/>
      <c r="S456" s="152"/>
      <c r="T456" s="152"/>
      <c r="U456" s="187"/>
      <c r="V456" s="152"/>
      <c r="W456" s="152"/>
      <c r="X456" s="152"/>
      <c r="Y456" s="2"/>
      <c r="Z456" s="2"/>
      <c r="AA456" s="198"/>
      <c r="AB456" s="198"/>
      <c r="AC456" s="198"/>
      <c r="AD456" s="198"/>
      <c r="AE456" s="198"/>
      <c r="AF456" s="198"/>
      <c r="AG456" s="198"/>
      <c r="AH456" s="198"/>
      <c r="AI456" s="198"/>
      <c r="AJ456" s="198"/>
      <c r="AK456" s="198"/>
      <c r="AL456" s="198"/>
      <c r="AM456" s="198"/>
      <c r="AN456" s="198"/>
      <c r="AO456" s="198"/>
      <c r="AP456" s="198"/>
      <c r="AQ456" s="198"/>
      <c r="AR456" s="198"/>
      <c r="AS456" s="198"/>
      <c r="AT456" s="198"/>
      <c r="AU456" s="198"/>
      <c r="AV456" s="198"/>
      <c r="AW456" s="198"/>
      <c r="AX456" s="198"/>
      <c r="AY456" s="198"/>
      <c r="AZ456" s="19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2"/>
      <c r="BW456" s="2"/>
      <c r="BX456" s="2"/>
      <c r="BY456" s="2"/>
      <c r="BZ456" s="2"/>
      <c r="CA456" s="2"/>
      <c r="CB456" s="2"/>
      <c r="CC456" s="2"/>
      <c r="CD456" s="2"/>
      <c r="CE456" s="2"/>
    </row>
    <row r="457" spans="1:83" s="199" customFormat="1" ht="15" customHeight="1">
      <c r="A457" s="182"/>
      <c r="B457" s="182"/>
      <c r="C457" s="191"/>
      <c r="D457" s="191"/>
      <c r="E457" s="191"/>
      <c r="F457" s="685"/>
      <c r="G457" s="170"/>
      <c r="H457" s="185"/>
      <c r="I457" s="200"/>
      <c r="J457" s="201"/>
      <c r="K457" s="202" t="s">
        <v>114</v>
      </c>
      <c r="L457" s="203"/>
      <c r="M457" s="152"/>
      <c r="N457" s="152"/>
      <c r="O457" s="152"/>
      <c r="P457" s="152"/>
      <c r="Q457" s="156"/>
      <c r="R457" s="152"/>
      <c r="S457" s="152"/>
      <c r="T457" s="152"/>
      <c r="U457" s="187"/>
      <c r="V457" s="152"/>
      <c r="W457" s="152"/>
      <c r="X457" s="152"/>
      <c r="Y457" s="2"/>
      <c r="Z457" s="2"/>
      <c r="AA457" s="198"/>
      <c r="AB457" s="198"/>
      <c r="AC457" s="198"/>
      <c r="AD457" s="198"/>
      <c r="AE457" s="198"/>
      <c r="AF457" s="198"/>
      <c r="AG457" s="198"/>
      <c r="AH457" s="198"/>
      <c r="AI457" s="198"/>
      <c r="AJ457" s="198"/>
      <c r="AK457" s="198"/>
      <c r="AL457" s="198"/>
      <c r="AM457" s="198"/>
      <c r="AN457" s="198"/>
      <c r="AO457" s="198"/>
      <c r="AP457" s="198"/>
      <c r="AQ457" s="198"/>
      <c r="AR457" s="198"/>
      <c r="AS457" s="198"/>
      <c r="AT457" s="198"/>
      <c r="AU457" s="198"/>
      <c r="AV457" s="198"/>
      <c r="AW457" s="198"/>
      <c r="AX457" s="198"/>
      <c r="AY457" s="198"/>
      <c r="AZ457" s="198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2"/>
      <c r="BW457" s="2"/>
      <c r="BX457" s="2"/>
      <c r="BY457" s="2"/>
      <c r="BZ457" s="2"/>
      <c r="CA457" s="2"/>
      <c r="CB457" s="2"/>
      <c r="CC457" s="2"/>
      <c r="CD457" s="2"/>
      <c r="CE457" s="2"/>
    </row>
    <row r="458" spans="17:21" s="1" customFormat="1" ht="15" customHeight="1">
      <c r="Q458" s="2"/>
      <c r="U458" s="682"/>
    </row>
    <row r="459" spans="1:23" s="1" customFormat="1" ht="15" customHeight="1">
      <c r="A459" s="536" t="s">
        <v>631</v>
      </c>
      <c r="B459" s="536"/>
      <c r="C459" s="536"/>
      <c r="D459" s="536"/>
      <c r="E459" s="536"/>
      <c r="F459" s="536"/>
      <c r="G459" s="536"/>
      <c r="H459" s="536"/>
      <c r="I459" s="536"/>
      <c r="J459" s="536"/>
      <c r="K459" s="536"/>
      <c r="L459" s="536"/>
      <c r="M459" s="536"/>
      <c r="N459" s="536"/>
      <c r="O459" s="536"/>
      <c r="P459" s="536"/>
      <c r="Q459" s="684"/>
      <c r="R459" s="536"/>
      <c r="S459" s="536"/>
      <c r="T459" s="536"/>
      <c r="U459" s="681"/>
      <c r="V459" s="536"/>
      <c r="W459" s="536"/>
    </row>
    <row r="460" spans="17:21" s="1" customFormat="1" ht="15" customHeight="1">
      <c r="Q460" s="2"/>
      <c r="U460" s="682"/>
    </row>
    <row r="461" spans="1:83" s="199" customFormat="1" ht="15" customHeight="1">
      <c r="A461" s="182"/>
      <c r="B461" s="152" t="s">
        <v>115</v>
      </c>
      <c r="C461" s="191"/>
      <c r="D461" s="1"/>
      <c r="E461" s="1"/>
      <c r="F461" s="1"/>
      <c r="G461" s="1"/>
      <c r="H461" s="1"/>
      <c r="I461" s="686"/>
      <c r="J461" s="170">
        <v>1</v>
      </c>
      <c r="K461" s="185"/>
      <c r="L461" s="186"/>
      <c r="M461" s="152"/>
      <c r="N461" s="152"/>
      <c r="O461" s="152"/>
      <c r="P461" s="152"/>
      <c r="Q461" s="156"/>
      <c r="R461" s="152"/>
      <c r="S461" s="152"/>
      <c r="T461" s="152"/>
      <c r="U461" s="187"/>
      <c r="V461" s="152"/>
      <c r="W461" s="152"/>
      <c r="X461" s="152"/>
      <c r="Y461" s="2"/>
      <c r="Z461" s="2"/>
      <c r="AA461" s="198"/>
      <c r="AB461" s="198"/>
      <c r="AC461" s="198"/>
      <c r="AD461" s="198"/>
      <c r="AE461" s="198"/>
      <c r="AF461" s="198"/>
      <c r="AG461" s="198"/>
      <c r="AH461" s="198"/>
      <c r="AI461" s="198"/>
      <c r="AJ461" s="198"/>
      <c r="AK461" s="198"/>
      <c r="AL461" s="198"/>
      <c r="AM461" s="198"/>
      <c r="AN461" s="198"/>
      <c r="AO461" s="198"/>
      <c r="AP461" s="198"/>
      <c r="AQ461" s="198"/>
      <c r="AR461" s="198"/>
      <c r="AS461" s="198"/>
      <c r="AT461" s="198"/>
      <c r="AU461" s="198"/>
      <c r="AV461" s="198"/>
      <c r="AW461" s="198"/>
      <c r="AX461" s="198"/>
      <c r="AY461" s="198"/>
      <c r="AZ461" s="19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2"/>
      <c r="BW461" s="2"/>
      <c r="BX461" s="2"/>
      <c r="BY461" s="2"/>
      <c r="BZ461" s="2"/>
      <c r="CA461" s="2"/>
      <c r="CB461" s="2"/>
      <c r="CC461" s="2"/>
      <c r="CD461" s="2"/>
      <c r="CE461" s="2"/>
    </row>
  </sheetData>
  <sheetProtection selectLockedCells="1" selectUnlockedCells="1"/>
  <mergeCells count="385">
    <mergeCell ref="D9:D12"/>
    <mergeCell ref="E9:E12"/>
    <mergeCell ref="F9:F12"/>
    <mergeCell ref="G9:G12"/>
    <mergeCell ref="H9:H11"/>
    <mergeCell ref="I9:I11"/>
    <mergeCell ref="J9:J11"/>
    <mergeCell ref="K9:K11"/>
    <mergeCell ref="L9:L10"/>
    <mergeCell ref="M9:M10"/>
    <mergeCell ref="N9:N10"/>
    <mergeCell ref="O9:O10"/>
    <mergeCell ref="D14:D17"/>
    <mergeCell ref="E14:E17"/>
    <mergeCell ref="F14:F17"/>
    <mergeCell ref="G14:G17"/>
    <mergeCell ref="H14:H16"/>
    <mergeCell ref="I14:I16"/>
    <mergeCell ref="J14:J16"/>
    <mergeCell ref="K14:K16"/>
    <mergeCell ref="L14:L15"/>
    <mergeCell ref="M14:M15"/>
    <mergeCell ref="N14:N15"/>
    <mergeCell ref="O14:O15"/>
    <mergeCell ref="O25:Q25"/>
    <mergeCell ref="R25:T26"/>
    <mergeCell ref="U25:U27"/>
    <mergeCell ref="W25:W27"/>
    <mergeCell ref="O26:O27"/>
    <mergeCell ref="P26:Q26"/>
    <mergeCell ref="S27:T27"/>
    <mergeCell ref="O28:U28"/>
    <mergeCell ref="A29:A40"/>
    <mergeCell ref="O29:V29"/>
    <mergeCell ref="B30:B39"/>
    <mergeCell ref="O30:V30"/>
    <mergeCell ref="C31:C38"/>
    <mergeCell ref="O31:V31"/>
    <mergeCell ref="D32:D37"/>
    <mergeCell ref="I32:I37"/>
    <mergeCell ref="O32:V32"/>
    <mergeCell ref="E33:E36"/>
    <mergeCell ref="J33:J36"/>
    <mergeCell ref="O33:V33"/>
    <mergeCell ref="R34:R35"/>
    <mergeCell ref="S34:S35"/>
    <mergeCell ref="T34:T35"/>
    <mergeCell ref="U34:U35"/>
    <mergeCell ref="A45:A56"/>
    <mergeCell ref="O45:V45"/>
    <mergeCell ref="B46:B55"/>
    <mergeCell ref="O46:V46"/>
    <mergeCell ref="C47:C54"/>
    <mergeCell ref="O47:V47"/>
    <mergeCell ref="D48:D53"/>
    <mergeCell ref="I48:I53"/>
    <mergeCell ref="O48:V48"/>
    <mergeCell ref="E49:E52"/>
    <mergeCell ref="J49:J52"/>
    <mergeCell ref="O49:V49"/>
    <mergeCell ref="R50:R51"/>
    <mergeCell ref="S50:S51"/>
    <mergeCell ref="T50:T51"/>
    <mergeCell ref="U50:U51"/>
    <mergeCell ref="A60:A71"/>
    <mergeCell ref="O60:V60"/>
    <mergeCell ref="B61:B70"/>
    <mergeCell ref="O61:V61"/>
    <mergeCell ref="C62:C69"/>
    <mergeCell ref="O62:V62"/>
    <mergeCell ref="D63:D68"/>
    <mergeCell ref="I63:I68"/>
    <mergeCell ref="O63:V63"/>
    <mergeCell ref="E64:E67"/>
    <mergeCell ref="J64:J67"/>
    <mergeCell ref="O64:V64"/>
    <mergeCell ref="R65:R66"/>
    <mergeCell ref="S65:S66"/>
    <mergeCell ref="T65:T66"/>
    <mergeCell ref="U65:U66"/>
    <mergeCell ref="A75:A86"/>
    <mergeCell ref="O75:V75"/>
    <mergeCell ref="B76:B85"/>
    <mergeCell ref="O76:V76"/>
    <mergeCell ref="C77:C84"/>
    <mergeCell ref="O77:V77"/>
    <mergeCell ref="D78:D83"/>
    <mergeCell ref="I78:I83"/>
    <mergeCell ref="O78:V78"/>
    <mergeCell ref="E79:E82"/>
    <mergeCell ref="J79:J82"/>
    <mergeCell ref="O79:V79"/>
    <mergeCell ref="R80:R81"/>
    <mergeCell ref="S80:S81"/>
    <mergeCell ref="T80:T81"/>
    <mergeCell ref="U80:U81"/>
    <mergeCell ref="O90:AA90"/>
    <mergeCell ref="O91:AA91"/>
    <mergeCell ref="O92:AA92"/>
    <mergeCell ref="O93:AA93"/>
    <mergeCell ref="I95:I101"/>
    <mergeCell ref="O95:AA95"/>
    <mergeCell ref="J96:J100"/>
    <mergeCell ref="W96:W97"/>
    <mergeCell ref="X96:X97"/>
    <mergeCell ref="Y96:Y97"/>
    <mergeCell ref="Z96:Z97"/>
    <mergeCell ref="W98:W99"/>
    <mergeCell ref="X98:X99"/>
    <mergeCell ref="Y98:Y99"/>
    <mergeCell ref="Z98:Z99"/>
    <mergeCell ref="O112:V112"/>
    <mergeCell ref="O113:V113"/>
    <mergeCell ref="O114:V114"/>
    <mergeCell ref="O115:V115"/>
    <mergeCell ref="I116:I121"/>
    <mergeCell ref="J117:J120"/>
    <mergeCell ref="O117:V117"/>
    <mergeCell ref="R118:R119"/>
    <mergeCell ref="S118:S119"/>
    <mergeCell ref="T118:T119"/>
    <mergeCell ref="U118:U119"/>
    <mergeCell ref="O129:V129"/>
    <mergeCell ref="O130:V130"/>
    <mergeCell ref="O131:V131"/>
    <mergeCell ref="O132:V132"/>
    <mergeCell ref="I133:I138"/>
    <mergeCell ref="J134:J137"/>
    <mergeCell ref="O134:V134"/>
    <mergeCell ref="R135:R136"/>
    <mergeCell ref="S135:S136"/>
    <mergeCell ref="T135:T136"/>
    <mergeCell ref="U135:U136"/>
    <mergeCell ref="O146:V146"/>
    <mergeCell ref="O147:V147"/>
    <mergeCell ref="O148:V148"/>
    <mergeCell ref="O149:V149"/>
    <mergeCell ref="I150:I155"/>
    <mergeCell ref="O150:V150"/>
    <mergeCell ref="J151:J154"/>
    <mergeCell ref="O151:V151"/>
    <mergeCell ref="R152:R153"/>
    <mergeCell ref="S152:S153"/>
    <mergeCell ref="T152:T153"/>
    <mergeCell ref="U152:U153"/>
    <mergeCell ref="A164:A174"/>
    <mergeCell ref="N164:AL164"/>
    <mergeCell ref="B165:B173"/>
    <mergeCell ref="N165:AL165"/>
    <mergeCell ref="C166:C172"/>
    <mergeCell ref="N166:AL166"/>
    <mergeCell ref="D167:D171"/>
    <mergeCell ref="I167:I171"/>
    <mergeCell ref="J167:J171"/>
    <mergeCell ref="K167:K171"/>
    <mergeCell ref="L167:L171"/>
    <mergeCell ref="M167:M171"/>
    <mergeCell ref="N167:N171"/>
    <mergeCell ref="O167:O170"/>
    <mergeCell ref="P167:P170"/>
    <mergeCell ref="Q167:Q170"/>
    <mergeCell ref="R167:R170"/>
    <mergeCell ref="S167:S169"/>
    <mergeCell ref="T167:T169"/>
    <mergeCell ref="U167:U169"/>
    <mergeCell ref="V167:V169"/>
    <mergeCell ref="W167:W168"/>
    <mergeCell ref="X167:X168"/>
    <mergeCell ref="Y167:Y168"/>
    <mergeCell ref="Z167:Z168"/>
    <mergeCell ref="A179:A189"/>
    <mergeCell ref="N179:AK179"/>
    <mergeCell ref="B180:B188"/>
    <mergeCell ref="N180:AK180"/>
    <mergeCell ref="C181:C187"/>
    <mergeCell ref="N181:AK181"/>
    <mergeCell ref="D182:D186"/>
    <mergeCell ref="I182:I186"/>
    <mergeCell ref="J182:J186"/>
    <mergeCell ref="K182:K186"/>
    <mergeCell ref="L182:L186"/>
    <mergeCell ref="M182:M186"/>
    <mergeCell ref="N182:N185"/>
    <mergeCell ref="O182:O185"/>
    <mergeCell ref="P182:P185"/>
    <mergeCell ref="Q182:Q185"/>
    <mergeCell ref="R182:R184"/>
    <mergeCell ref="S182:S184"/>
    <mergeCell ref="T182:T184"/>
    <mergeCell ref="U182:U184"/>
    <mergeCell ref="V182:V183"/>
    <mergeCell ref="W182:W183"/>
    <mergeCell ref="X182:X183"/>
    <mergeCell ref="Y182:Y183"/>
    <mergeCell ref="Q198:Q201"/>
    <mergeCell ref="R198:R200"/>
    <mergeCell ref="S198:S200"/>
    <mergeCell ref="T198:T200"/>
    <mergeCell ref="U198:U200"/>
    <mergeCell ref="V198:V199"/>
    <mergeCell ref="W198:W199"/>
    <mergeCell ref="X198:X199"/>
    <mergeCell ref="Y198:Y199"/>
    <mergeCell ref="E226:E229"/>
    <mergeCell ref="F226:H226"/>
    <mergeCell ref="U226:U229"/>
    <mergeCell ref="V226:V229"/>
    <mergeCell ref="F228:H228"/>
    <mergeCell ref="D250:D251"/>
    <mergeCell ref="E250:E251"/>
    <mergeCell ref="B283:B284"/>
    <mergeCell ref="C283:C284"/>
    <mergeCell ref="F283:F284"/>
    <mergeCell ref="G283:G284"/>
    <mergeCell ref="H283:H284"/>
    <mergeCell ref="B287:B288"/>
    <mergeCell ref="C287:C288"/>
    <mergeCell ref="F287:F288"/>
    <mergeCell ref="G287:G288"/>
    <mergeCell ref="H287:H288"/>
    <mergeCell ref="B291:B292"/>
    <mergeCell ref="C291:C292"/>
    <mergeCell ref="F291:F292"/>
    <mergeCell ref="G291:G292"/>
    <mergeCell ref="H291:H292"/>
    <mergeCell ref="G325:G326"/>
    <mergeCell ref="H325:H326"/>
    <mergeCell ref="I325:I326"/>
    <mergeCell ref="D332:E332"/>
    <mergeCell ref="B336:B339"/>
    <mergeCell ref="C336:F336"/>
    <mergeCell ref="C337:E337"/>
    <mergeCell ref="C338:E338"/>
    <mergeCell ref="C339:E339"/>
    <mergeCell ref="C342:E342"/>
    <mergeCell ref="B345:B355"/>
    <mergeCell ref="C345:F345"/>
    <mergeCell ref="C346:F346"/>
    <mergeCell ref="C347:E347"/>
    <mergeCell ref="C348:E348"/>
    <mergeCell ref="C349:E349"/>
    <mergeCell ref="C350:E350"/>
    <mergeCell ref="C351:E351"/>
    <mergeCell ref="C352:E352"/>
    <mergeCell ref="C353:E353"/>
    <mergeCell ref="C354:E354"/>
    <mergeCell ref="B358:B370"/>
    <mergeCell ref="C358:F358"/>
    <mergeCell ref="C359:D360"/>
    <mergeCell ref="C361:F361"/>
    <mergeCell ref="C362:D363"/>
    <mergeCell ref="E362:F362"/>
    <mergeCell ref="C364:F364"/>
    <mergeCell ref="C365:D365"/>
    <mergeCell ref="C366:F366"/>
    <mergeCell ref="C367:D367"/>
    <mergeCell ref="C368:C369"/>
    <mergeCell ref="E368:F368"/>
    <mergeCell ref="E369:F369"/>
    <mergeCell ref="B373:B392"/>
    <mergeCell ref="C373:N373"/>
    <mergeCell ref="C374:N374"/>
    <mergeCell ref="C375:H376"/>
    <mergeCell ref="I375:K375"/>
    <mergeCell ref="L375:N375"/>
    <mergeCell ref="I376:K376"/>
    <mergeCell ref="L376:N376"/>
    <mergeCell ref="C377:N377"/>
    <mergeCell ref="C378:D380"/>
    <mergeCell ref="E378:N378"/>
    <mergeCell ref="E379:E380"/>
    <mergeCell ref="F379:M379"/>
    <mergeCell ref="N379:N380"/>
    <mergeCell ref="F380:G380"/>
    <mergeCell ref="H380:I380"/>
    <mergeCell ref="J380:K380"/>
    <mergeCell ref="L380:M380"/>
    <mergeCell ref="C381:D381"/>
    <mergeCell ref="F381:G381"/>
    <mergeCell ref="H381:I381"/>
    <mergeCell ref="J381:K381"/>
    <mergeCell ref="L381:M381"/>
    <mergeCell ref="C382:D382"/>
    <mergeCell ref="F382:G382"/>
    <mergeCell ref="H382:I382"/>
    <mergeCell ref="J382:K382"/>
    <mergeCell ref="L382:M382"/>
    <mergeCell ref="C383:D383"/>
    <mergeCell ref="F383:G383"/>
    <mergeCell ref="H383:I383"/>
    <mergeCell ref="J383:K383"/>
    <mergeCell ref="L383:M383"/>
    <mergeCell ref="C384:D384"/>
    <mergeCell ref="F384:G384"/>
    <mergeCell ref="H384:I384"/>
    <mergeCell ref="J384:K384"/>
    <mergeCell ref="L384:M384"/>
    <mergeCell ref="C385:D385"/>
    <mergeCell ref="F385:G385"/>
    <mergeCell ref="H385:I385"/>
    <mergeCell ref="J385:K385"/>
    <mergeCell ref="L385:M385"/>
    <mergeCell ref="C386:D386"/>
    <mergeCell ref="F386:G386"/>
    <mergeCell ref="H386:I386"/>
    <mergeCell ref="J386:K386"/>
    <mergeCell ref="L386:M386"/>
    <mergeCell ref="C387:D387"/>
    <mergeCell ref="F387:G387"/>
    <mergeCell ref="H387:I387"/>
    <mergeCell ref="J387:K387"/>
    <mergeCell ref="L387:M387"/>
    <mergeCell ref="C388:D388"/>
    <mergeCell ref="F388:G388"/>
    <mergeCell ref="H388:I388"/>
    <mergeCell ref="J388:K388"/>
    <mergeCell ref="L388:M388"/>
    <mergeCell ref="C389:D389"/>
    <mergeCell ref="F389:G389"/>
    <mergeCell ref="H389:I389"/>
    <mergeCell ref="J389:K389"/>
    <mergeCell ref="L389:M389"/>
    <mergeCell ref="C390:C391"/>
    <mergeCell ref="D390:J390"/>
    <mergeCell ref="K390:N390"/>
    <mergeCell ref="D391:J391"/>
    <mergeCell ref="K391:N391"/>
    <mergeCell ref="B395:B402"/>
    <mergeCell ref="C395:F395"/>
    <mergeCell ref="C396:F396"/>
    <mergeCell ref="C397:D398"/>
    <mergeCell ref="C399:D399"/>
    <mergeCell ref="E399:F399"/>
    <mergeCell ref="C400:C401"/>
    <mergeCell ref="E400:F400"/>
    <mergeCell ref="E401:F401"/>
    <mergeCell ref="B405:B429"/>
    <mergeCell ref="C405:I405"/>
    <mergeCell ref="C406:I406"/>
    <mergeCell ref="C407:I407"/>
    <mergeCell ref="C408:I408"/>
    <mergeCell ref="C409:G410"/>
    <mergeCell ref="C411:I411"/>
    <mergeCell ref="C412:D413"/>
    <mergeCell ref="E412:I412"/>
    <mergeCell ref="C414:D414"/>
    <mergeCell ref="C415:D415"/>
    <mergeCell ref="C416:D416"/>
    <mergeCell ref="C418:I418"/>
    <mergeCell ref="C419:I419"/>
    <mergeCell ref="C420:I420"/>
    <mergeCell ref="C421:G422"/>
    <mergeCell ref="C423:I423"/>
    <mergeCell ref="C424:D425"/>
    <mergeCell ref="E424:I424"/>
    <mergeCell ref="C426:D426"/>
    <mergeCell ref="C427:D427"/>
    <mergeCell ref="C428:D428"/>
    <mergeCell ref="B432:B443"/>
    <mergeCell ref="C432:I432"/>
    <mergeCell ref="C433:I433"/>
    <mergeCell ref="C434:F435"/>
    <mergeCell ref="G434:H434"/>
    <mergeCell ref="G435:H435"/>
    <mergeCell ref="C436:I436"/>
    <mergeCell ref="C437:C439"/>
    <mergeCell ref="D437:I437"/>
    <mergeCell ref="D438:E439"/>
    <mergeCell ref="F438:I438"/>
    <mergeCell ref="F439:G439"/>
    <mergeCell ref="H439:I439"/>
    <mergeCell ref="D440:E440"/>
    <mergeCell ref="F440:G440"/>
    <mergeCell ref="H440:I440"/>
    <mergeCell ref="C441:C442"/>
    <mergeCell ref="E441:I441"/>
    <mergeCell ref="E442:I442"/>
    <mergeCell ref="D450:D452"/>
    <mergeCell ref="E450:E452"/>
    <mergeCell ref="F450:F451"/>
    <mergeCell ref="G450:G451"/>
    <mergeCell ref="H450:H451"/>
    <mergeCell ref="F456:F457"/>
    <mergeCell ref="G456:G457"/>
    <mergeCell ref="H456:H457"/>
  </mergeCells>
  <dataValidations count="25">
    <dataValidation type="textLength" operator="lessThanOrEqual" allowBlank="1" showErrorMessage="1" errorTitle="Ошибка" error="Допускается ввод не более 900 символов!" sqref="E4 J9 R9:S9 J14 R14:S14 W29:W33 O32 W34 W45:W49 O48 W50 W60:W64 O63:V63 W65 W75:W79 O78 W80 AB90:AB93 AB95:AB96 W112:W119 W129:W136 W146:W153 AM164:AM167 M167:M171 AL179:AL182 M182:M186 AC194 AB198 N205:Q205 W207:X207 E210 U214:X214 M218:P218 M222:P222 X226 X228 X233 X237 X241 U245:X245 F260:F261 F264:F265 F268:F269 F272:F275 F279 H279 M283 M287 M291 M295 M298 M301 M304 E308:F308 H308 D312 I317 N317 I325:I326 K325 I329 K329 E450:E452 E46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34:R35 T34:T35 R50:R51 T50:T51 R65:R66 T65:T66 R80:R81 T80:T81 W96:W99 Y96:Y99 W107 Y107 R118:R119 T118:T119 R135:R136 T135:T136 R152:R153 T152:T153 AH167 AJ167 AG182 AI182 K205:M205 T207:V207 R214:T214 J218:L218 J222:L222 R245:T245 G279 J283:K283 J287:K287 J291:K291 J295:K295 J298:K298 J301:K301 J304:K304 J317:K317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G9 K9 O9 K14 O14 S34:S36 U34:U35 S37:S41 S50:S52 U50:U51 S53:S57 S65:S67 U65:U66 S68:S72 S80:S82 U80:U81 S83:S87 X96:X99 Z96:Z99 X107 Z107 S118:S119 U118:U119 S135:S136 U135:U136 S152:S153 U152:U153 N167 R167 V167 Z167 AI167 AK167 AI173:AI175 Q182 U182 Y182 AH182 AJ182 AH188:AH190 Q198 U198 Y198">
      <formula1>0</formula1>
      <formula2>0</formula2>
    </dataValidation>
    <dataValidation allowBlank="1" showInputMessage="1" showErrorMessage="1" prompt="Выберите виды деятельности, выполнив двойной щелчок левой кнопки мыши по ячейке." sqref="F9">
      <formula1>0</formula1>
      <formula2>0</formula2>
    </dataValidation>
    <dataValidation allowBlank="1" promptTitle="checkPeriodRange" sqref="Q35 Q51 Q66 Q81 V96 V98 Q119 Q136 Q153 AG168:AL168 AF183:AK183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34 M50 M65 M80">
      <formula1>900</formula1>
    </dataValidation>
    <dataValidation type="decimal" allowBlank="1" showErrorMessage="1" errorTitle="Ошибка" error="Допускается ввод только действительных чисел!" sqref="O80 Q167:Q168 AD167:AG167 Q169:Q170 P182:P183 AC182:AF182 P184:P185 Q194 Y194 X198:X199 L283 L291 L301 L304 O317:P317 J321 L325 L329">
      <formula1>-9.99999999999999E+23</formula1>
      <formula2>9.99999999999999E+23</formula2>
    </dataValidation>
    <dataValidation type="textLength" operator="lessThanOrEqual" allowBlank="1" showInputMessage="1" showErrorMessage="1" prompt="Введите ссылку на сопроводительные материалы, загруженные с помощью &quot;ЕИАС Мониторинг&quot;." errorTitle="Ошибка" error="Допускается ввод не более 900 символов!" sqref="L295 G308 C312">
      <formula1>900</formula1>
    </dataValidation>
    <dataValidation type="list" allowBlank="1" showErrorMessage="1" errorTitle="Ошибка" error="Выберите значение из списка" sqref="U194">
      <formula1>kind_of_diameters2</formula1>
      <formula2>0</formula2>
    </dataValidation>
    <dataValidation type="decimal" allowBlank="1" showErrorMessage="1" errorTitle="Ошибка" error="Допускается ввод только неотрицательных чисел!" sqref="O152 G205:J205 H207:S207 F214:Q214 F218:I218 F222:I222 I226 L226 O226 R226 I228:T228 I233:T233 I237:T237 I241:T241 F245:Q245 H250 H255 Q317:R317">
      <formula1>0</formula1>
      <formula2>9.99999999999999E+23</formula2>
    </dataValidation>
    <dataValidation type="textLength" operator="lessThanOrEqual" allowBlank="1" showInputMessage="1" showErrorMessage="1" prompt="Укажите поставщика" errorTitle="Ошибка" error="Допускается ввод не более 900 символов!" sqref="M98 M107 H233 H237 H241">
      <formula1>900</formula1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250:E251 E255">
      <formula1>0</formula1>
      <formula2>0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250 G255">
      <formula1>0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F205 G207">
      <formula1>kind_of_heat_transfer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F207">
      <formula1>kind_of_tariff_unit</formula1>
      <formula2>0</formula2>
    </dataValidation>
    <dataValidation type="list" allowBlank="1" showErrorMessage="1" errorTitle="Ошибка" error="Выберите значение из списка" sqref="L317:M317">
      <formula1>kind_of_zak</formula1>
      <formula2>0</formula2>
    </dataValidation>
    <dataValidation type="list" allowBlank="1" showInputMessage="1" showErrorMessage="1" prompt="Введите год" errorTitle="Ошибка" error="Выберите значение из списка" sqref="I321">
      <formula1>year_list1</formula1>
      <formula2>0</formula2>
    </dataValidation>
    <dataValidation type="list" allowBlank="1" showErrorMessage="1" errorTitle="Ошибка" error="Выберите значение из списка" sqref="L287 L298">
      <formula1>kind_of_control_method</formula1>
      <formula2>0</formula2>
    </dataValidation>
    <dataValidation type="list" allowBlank="1" showInputMessage="1" prompt="Выберите значение из списка" errorTitle="Ошибка" error="Выберите значение из списка" sqref="O33 O49 O64 O79 O117 O134 O151">
      <formula1>kind_of_cons</formula1>
      <formula2>0</formula2>
    </dataValidation>
    <dataValidation type="list" allowBlank="1" showErrorMessage="1" errorTitle="Ошибка" error="Выберите значение из списка" sqref="O150">
      <formula1>kind_of_scheme_in</formula1>
      <formula2>0</formula2>
    </dataValidation>
    <dataValidation type="list" allowBlank="1" showErrorMessage="1" errorTitle="Ошибка" error="Выберите значение из списка" sqref="O95">
      <formula1>kind_of_cons</formula1>
      <formula2>0</formula2>
    </dataValidation>
    <dataValidation type="list" allowBlank="1" showInputMessage="1" prompt="Выберите значение из списка" errorTitle="Ошибка" error="Выберите значение из списка" sqref="M96 M152">
      <formula1>kind_of_heat_transfer</formula1>
      <formula2>0</formula2>
    </dataValidation>
    <dataValidation type="list" allowBlank="1" showErrorMessage="1" errorTitle="Ошибка" error="Выберите значение из списка" sqref="M118 M135">
      <formula1>kind_of_heat_transfer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E9">
      <formula1>kind_group_rates_load_filter</formula1>
      <formula2>0</formula2>
    </dataValidation>
    <dataValidation type="list" allowBlank="1" showInputMessage="1" showErrorMessage="1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errorTitle="Ошибка" error="Выберите значение из списка" sqref="N9:N10 N14:N15">
      <formula1>DESCRIPTION_TERRITORY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7"/>
  </sheetPr>
  <dimension ref="A1:C2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514" customWidth="1"/>
  </cols>
  <sheetData>
    <row r="1" spans="1:3" ht="11.25">
      <c r="A1" s="514" t="s">
        <v>632</v>
      </c>
      <c r="B1" s="514" t="s">
        <v>633</v>
      </c>
      <c r="C1" s="514" t="s">
        <v>259</v>
      </c>
    </row>
    <row r="2" spans="1:3" ht="11.25">
      <c r="A2" s="514">
        <v>64275710</v>
      </c>
      <c r="B2" s="514" t="s">
        <v>634</v>
      </c>
      <c r="C2" s="514" t="s">
        <v>635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7"/>
  </sheetPr>
  <dimension ref="B3:B5"/>
  <sheetViews>
    <sheetView workbookViewId="0" topLeftCell="A1">
      <selection activeCell="A1" sqref="A1"/>
    </sheetView>
  </sheetViews>
  <sheetFormatPr defaultColWidth="9.140625" defaultRowHeight="11.25"/>
  <cols>
    <col min="1" max="1" width="9.140625" style="687" customWidth="1"/>
    <col min="2" max="2" width="66.00390625" style="687" customWidth="1"/>
    <col min="3" max="16384" width="9.140625" style="687" customWidth="1"/>
  </cols>
  <sheetData>
    <row r="3" ht="11.25">
      <c r="B3" s="687" t="s">
        <v>101</v>
      </c>
    </row>
    <row r="4" ht="11.25">
      <c r="B4" s="688" t="s">
        <v>102</v>
      </c>
    </row>
    <row r="5" ht="11.25">
      <c r="B5" s="687" t="s">
        <v>103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1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1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7"/>
  </sheetPr>
  <dimension ref="A1:E8"/>
  <sheetViews>
    <sheetView workbookViewId="0" topLeftCell="A1">
      <selection activeCell="A1" sqref="A1"/>
    </sheetView>
  </sheetViews>
  <sheetFormatPr defaultColWidth="9.140625" defaultRowHeight="11.25"/>
  <cols>
    <col min="1" max="1" width="38.421875" style="689" customWidth="1"/>
    <col min="2" max="16384" width="9.140625" style="689" customWidth="1"/>
  </cols>
  <sheetData>
    <row r="1" spans="1:5" ht="15">
      <c r="A1" s="690" t="s">
        <v>636</v>
      </c>
      <c r="B1" s="690" t="s">
        <v>637</v>
      </c>
      <c r="C1" s="690"/>
      <c r="D1" s="690"/>
      <c r="E1" s="690"/>
    </row>
    <row r="2" spans="1:5" ht="15">
      <c r="A2" s="690"/>
      <c r="B2" s="690"/>
      <c r="C2" s="690"/>
      <c r="D2" s="690"/>
      <c r="E2" s="690"/>
    </row>
    <row r="3" spans="1:5" ht="15">
      <c r="A3" s="690"/>
      <c r="B3" s="690"/>
      <c r="C3" s="690"/>
      <c r="D3" s="690"/>
      <c r="E3" s="690"/>
    </row>
    <row r="4" spans="1:5" ht="15">
      <c r="A4" s="690"/>
      <c r="B4" s="690"/>
      <c r="C4" s="690"/>
      <c r="D4" s="690"/>
      <c r="E4" s="690"/>
    </row>
    <row r="5" spans="1:5" ht="15">
      <c r="A5" s="690"/>
      <c r="B5" s="690"/>
      <c r="C5" s="690"/>
      <c r="D5" s="690"/>
      <c r="E5" s="690"/>
    </row>
    <row r="6" spans="1:5" ht="15">
      <c r="A6" s="690"/>
      <c r="B6" s="690"/>
      <c r="C6" s="690"/>
      <c r="D6" s="690"/>
      <c r="E6" s="690"/>
    </row>
    <row r="7" spans="1:5" ht="15">
      <c r="A7" s="690"/>
      <c r="B7" s="690"/>
      <c r="C7" s="690"/>
      <c r="D7" s="690"/>
      <c r="E7" s="690"/>
    </row>
    <row r="8" spans="1:5" ht="15">
      <c r="A8" s="690"/>
      <c r="B8" s="690"/>
      <c r="C8" s="690"/>
      <c r="D8" s="690"/>
      <c r="E8" s="690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7"/>
  </sheetPr>
  <dimension ref="A1:B7"/>
  <sheetViews>
    <sheetView workbookViewId="0" topLeftCell="A1">
      <selection activeCell="A1" sqref="A1"/>
    </sheetView>
  </sheetViews>
  <sheetFormatPr defaultColWidth="9.140625" defaultRowHeight="11.25"/>
  <cols>
    <col min="1" max="1" width="9.140625" style="514" customWidth="1"/>
    <col min="2" max="2" width="65.28125" style="514" customWidth="1"/>
    <col min="3" max="3" width="41.00390625" style="514" customWidth="1"/>
    <col min="4" max="16384" width="9.140625" style="514" customWidth="1"/>
  </cols>
  <sheetData>
    <row r="1" spans="1:2" ht="11.25">
      <c r="A1" s="514" t="s">
        <v>638</v>
      </c>
      <c r="B1" s="514" t="s">
        <v>639</v>
      </c>
    </row>
    <row r="2" spans="1:2" ht="11.25">
      <c r="A2" s="514">
        <v>64236871</v>
      </c>
      <c r="B2" s="514" t="s">
        <v>304</v>
      </c>
    </row>
    <row r="3" spans="1:2" ht="11.25">
      <c r="A3" s="514">
        <v>64236872</v>
      </c>
      <c r="B3" s="514" t="s">
        <v>325</v>
      </c>
    </row>
    <row r="4" spans="1:2" ht="11.25">
      <c r="A4" s="514">
        <v>64236873</v>
      </c>
      <c r="B4" s="514" t="s">
        <v>349</v>
      </c>
    </row>
    <row r="5" spans="1:2" ht="11.25">
      <c r="A5" s="514">
        <v>64236874</v>
      </c>
      <c r="B5" s="514" t="s">
        <v>372</v>
      </c>
    </row>
    <row r="6" spans="1:2" ht="11.25">
      <c r="A6" s="514">
        <v>64236875</v>
      </c>
      <c r="B6" s="514" t="s">
        <v>385</v>
      </c>
    </row>
    <row r="7" spans="1:2" ht="11.25">
      <c r="A7" s="514">
        <v>64236876</v>
      </c>
      <c r="B7" s="514" t="s">
        <v>98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1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"/>
    </sheetView>
  </sheetViews>
  <sheetFormatPr defaultColWidth="9.140625" defaultRowHeight="11.25"/>
  <cols>
    <col min="1" max="1" width="10.7109375" style="50" hidden="1" customWidth="1"/>
    <col min="2" max="2" width="10.7109375" style="51" hidden="1" customWidth="1"/>
    <col min="3" max="3" width="3.7109375" style="52" hidden="1" customWidth="1"/>
    <col min="4" max="4" width="1.7109375" style="53" customWidth="1"/>
    <col min="5" max="5" width="38.140625" style="53" customWidth="1"/>
    <col min="6" max="6" width="50.7109375" style="53" customWidth="1"/>
    <col min="7" max="7" width="3.7109375" style="54" customWidth="1"/>
    <col min="8" max="8" width="9.140625" style="53" customWidth="1"/>
    <col min="9" max="9" width="9.140625" style="55" customWidth="1"/>
    <col min="10" max="16384" width="9.140625" style="53" customWidth="1"/>
  </cols>
  <sheetData>
    <row r="1" spans="1:9" s="56" customFormat="1" ht="13.5" customHeight="1" hidden="1">
      <c r="A1" s="50"/>
      <c r="B1" s="51"/>
      <c r="F1" s="56">
        <v>28495031</v>
      </c>
      <c r="G1" s="55"/>
      <c r="I1" s="55"/>
    </row>
    <row r="2" spans="1:9" s="56" customFormat="1" ht="12" customHeight="1" hidden="1">
      <c r="A2" s="50"/>
      <c r="B2" s="51"/>
      <c r="G2" s="55"/>
      <c r="I2" s="55"/>
    </row>
    <row r="3" ht="11.25" hidden="1"/>
    <row r="4" spans="4:6" ht="11.25">
      <c r="D4" s="57"/>
      <c r="E4" s="58"/>
      <c r="F4" s="59" t="e">
        <f>version</f>
        <v>#NAME?</v>
      </c>
    </row>
    <row r="5" spans="4:7" ht="42.75" customHeight="1">
      <c r="D5" s="60"/>
      <c r="E5" s="61" t="s">
        <v>1</v>
      </c>
      <c r="F5" s="61"/>
      <c r="G5" s="62"/>
    </row>
    <row r="6" spans="4:7" ht="11.25">
      <c r="D6" s="57"/>
      <c r="E6" s="63"/>
      <c r="F6" s="64"/>
      <c r="G6" s="62"/>
    </row>
    <row r="7" spans="4:7" ht="21.75" customHeight="1">
      <c r="D7" s="60"/>
      <c r="E7" s="63" t="s">
        <v>32</v>
      </c>
      <c r="F7" s="65" t="s">
        <v>33</v>
      </c>
      <c r="G7" s="62"/>
    </row>
    <row r="8" spans="1:7" ht="3" customHeight="1">
      <c r="A8" s="66"/>
      <c r="D8" s="67"/>
      <c r="E8" s="63"/>
      <c r="F8" s="68"/>
      <c r="G8" s="68"/>
    </row>
    <row r="9" spans="4:7" ht="19.5">
      <c r="D9" s="60"/>
      <c r="E9" s="69" t="s">
        <v>34</v>
      </c>
      <c r="F9" s="70" t="s">
        <v>35</v>
      </c>
      <c r="G9" s="57"/>
    </row>
    <row r="10" spans="4:7" ht="3" customHeight="1">
      <c r="D10" s="60"/>
      <c r="E10" s="71"/>
      <c r="F10" s="71"/>
      <c r="G10" s="57"/>
    </row>
    <row r="11" spans="4:7" ht="33.75">
      <c r="D11" s="60"/>
      <c r="E11" s="71" t="s">
        <v>36</v>
      </c>
      <c r="F11" s="72" t="s">
        <v>37</v>
      </c>
      <c r="G11" s="57"/>
    </row>
    <row r="12" spans="1:7" ht="11.25">
      <c r="A12" s="66"/>
      <c r="D12" s="67"/>
      <c r="E12" s="63"/>
      <c r="F12" s="68"/>
      <c r="G12" s="68"/>
    </row>
    <row r="13" spans="1:7" ht="22.5">
      <c r="A13" s="73"/>
      <c r="D13" s="60"/>
      <c r="E13" s="69" t="s">
        <v>38</v>
      </c>
      <c r="F13" s="74" t="s">
        <v>39</v>
      </c>
      <c r="G13" s="68"/>
    </row>
    <row r="14" spans="4:7" ht="22.5">
      <c r="D14" s="60"/>
      <c r="E14" s="71" t="s">
        <v>40</v>
      </c>
      <c r="F14" s="74" t="s">
        <v>41</v>
      </c>
      <c r="G14" s="57"/>
    </row>
    <row r="15" spans="1:7" ht="11.25">
      <c r="A15" s="66"/>
      <c r="D15" s="67"/>
      <c r="E15" s="63"/>
      <c r="F15" s="68"/>
      <c r="G15" s="68"/>
    </row>
    <row r="16" spans="4:7" ht="22.5">
      <c r="D16" s="60"/>
      <c r="E16" s="71" t="s">
        <v>42</v>
      </c>
      <c r="F16" s="75" t="s">
        <v>43</v>
      </c>
      <c r="G16" s="57"/>
    </row>
    <row r="17" spans="4:7" ht="22.5">
      <c r="D17" s="60"/>
      <c r="E17" s="71" t="s">
        <v>44</v>
      </c>
      <c r="F17" s="76" t="s">
        <v>45</v>
      </c>
      <c r="G17" s="57"/>
    </row>
    <row r="18" spans="1:7" ht="11.25">
      <c r="A18" s="66"/>
      <c r="D18" s="67"/>
      <c r="E18" s="63"/>
      <c r="F18" s="68"/>
      <c r="G18" s="68"/>
    </row>
    <row r="19" spans="4:7" ht="21.75" customHeight="1">
      <c r="D19" s="60"/>
      <c r="E19" s="71" t="s">
        <v>46</v>
      </c>
      <c r="F19" s="76" t="s">
        <v>47</v>
      </c>
      <c r="G19" s="57"/>
    </row>
    <row r="20" spans="4:7" ht="22.5" hidden="1">
      <c r="D20" s="60"/>
      <c r="E20" s="71" t="s">
        <v>48</v>
      </c>
      <c r="F20" s="77"/>
      <c r="G20" s="57"/>
    </row>
    <row r="21" spans="1:7" ht="11.25">
      <c r="A21" s="66"/>
      <c r="D21" s="67"/>
      <c r="E21" s="63"/>
      <c r="F21" s="68"/>
      <c r="G21" s="68"/>
    </row>
    <row r="22" spans="4:7" ht="33.75">
      <c r="D22" s="60"/>
      <c r="E22" s="69" t="s">
        <v>49</v>
      </c>
      <c r="F22" s="72" t="s">
        <v>37</v>
      </c>
      <c r="G22" s="57"/>
    </row>
    <row r="23" spans="3:7" ht="30" customHeight="1">
      <c r="C23" s="78"/>
      <c r="D23" s="67"/>
      <c r="E23" s="63"/>
      <c r="F23" s="68"/>
      <c r="G23" s="79"/>
    </row>
    <row r="24" spans="3:7" ht="19.5">
      <c r="C24" s="78"/>
      <c r="D24" s="80"/>
      <c r="E24" s="63" t="s">
        <v>50</v>
      </c>
      <c r="F24" s="81" t="s">
        <v>51</v>
      </c>
      <c r="G24" s="79"/>
    </row>
    <row r="25" spans="3:7" ht="19.5" hidden="1">
      <c r="C25" s="78"/>
      <c r="D25" s="80"/>
      <c r="E25" s="71" t="s">
        <v>52</v>
      </c>
      <c r="F25" s="82"/>
      <c r="G25" s="79"/>
    </row>
    <row r="26" spans="3:7" ht="19.5">
      <c r="C26" s="78"/>
      <c r="D26" s="80"/>
      <c r="E26" s="63" t="s">
        <v>53</v>
      </c>
      <c r="F26" s="81" t="s">
        <v>54</v>
      </c>
      <c r="G26" s="79"/>
    </row>
    <row r="27" spans="3:8" ht="19.5">
      <c r="C27" s="78"/>
      <c r="D27" s="80"/>
      <c r="E27" s="63" t="s">
        <v>55</v>
      </c>
      <c r="F27" s="81" t="s">
        <v>56</v>
      </c>
      <c r="G27" s="79"/>
      <c r="H27" s="83"/>
    </row>
    <row r="28" spans="1:7" ht="3.75" customHeight="1" hidden="1">
      <c r="A28" s="66"/>
      <c r="D28" s="67"/>
      <c r="E28" s="63"/>
      <c r="F28" s="68"/>
      <c r="G28" s="68"/>
    </row>
    <row r="29" spans="4:7" ht="19.5" customHeight="1" hidden="1">
      <c r="D29" s="60"/>
      <c r="E29" s="84" t="s">
        <v>57</v>
      </c>
      <c r="F29" s="85"/>
      <c r="G29" s="57"/>
    </row>
    <row r="30" spans="1:7" ht="3" customHeight="1">
      <c r="A30" s="66"/>
      <c r="D30" s="67"/>
      <c r="E30" s="63"/>
      <c r="F30" s="68"/>
      <c r="G30" s="68"/>
    </row>
    <row r="31" spans="1:7" ht="21.75" customHeight="1">
      <c r="A31" s="66"/>
      <c r="D31" s="67"/>
      <c r="E31" s="69" t="s">
        <v>58</v>
      </c>
      <c r="F31" s="86" t="s">
        <v>59</v>
      </c>
      <c r="G31" s="68"/>
    </row>
    <row r="32" spans="4:7" ht="4.5" customHeight="1">
      <c r="D32" s="60"/>
      <c r="E32" s="71"/>
      <c r="F32" s="71"/>
      <c r="G32" s="57"/>
    </row>
    <row r="33" spans="4:7" ht="22.5">
      <c r="D33" s="60"/>
      <c r="E33" s="71" t="s">
        <v>60</v>
      </c>
      <c r="F33" s="72" t="s">
        <v>61</v>
      </c>
      <c r="G33" s="57"/>
    </row>
    <row r="34" spans="1:7" ht="11.25">
      <c r="A34" s="66"/>
      <c r="D34" s="67"/>
      <c r="E34" s="63"/>
      <c r="F34" s="68"/>
      <c r="G34" s="68"/>
    </row>
    <row r="35" spans="1:7" ht="19.5" customHeight="1">
      <c r="A35" s="87"/>
      <c r="D35" s="57"/>
      <c r="F35" s="88" t="s">
        <v>62</v>
      </c>
      <c r="G35" s="68"/>
    </row>
    <row r="36" spans="1:7" ht="21.75" customHeight="1">
      <c r="A36" s="87"/>
      <c r="B36" s="89"/>
      <c r="D36" s="90"/>
      <c r="E36" s="91" t="s">
        <v>63</v>
      </c>
      <c r="F36" s="76" t="s">
        <v>64</v>
      </c>
      <c r="G36" s="68"/>
    </row>
    <row r="37" spans="1:7" ht="19.5" hidden="1">
      <c r="A37" s="87"/>
      <c r="B37" s="89"/>
      <c r="D37" s="90"/>
      <c r="E37" s="91"/>
      <c r="F37" s="92"/>
      <c r="G37" s="68"/>
    </row>
    <row r="38" spans="4:7" ht="13.5" customHeight="1">
      <c r="D38" s="60"/>
      <c r="E38" s="63"/>
      <c r="F38" s="93"/>
      <c r="G38" s="57"/>
    </row>
    <row r="39" spans="1:7" ht="19.5" customHeight="1">
      <c r="A39" s="87"/>
      <c r="D39" s="57"/>
      <c r="F39" s="88" t="s">
        <v>65</v>
      </c>
      <c r="G39" s="68"/>
    </row>
    <row r="40" spans="1:7" ht="21.75" customHeight="1">
      <c r="A40" s="87"/>
      <c r="B40" s="89"/>
      <c r="D40" s="90"/>
      <c r="E40" s="94" t="s">
        <v>66</v>
      </c>
      <c r="F40" s="76" t="s">
        <v>67</v>
      </c>
      <c r="G40" s="68"/>
    </row>
    <row r="41" spans="1:7" ht="19.5" hidden="1">
      <c r="A41" s="87"/>
      <c r="B41" s="89"/>
      <c r="D41" s="90"/>
      <c r="E41" s="95"/>
      <c r="F41" s="96"/>
      <c r="G41" s="68"/>
    </row>
    <row r="42" spans="4:7" ht="13.5" customHeight="1" hidden="1">
      <c r="D42" s="60"/>
      <c r="E42" s="63"/>
      <c r="F42" s="93"/>
      <c r="G42" s="57"/>
    </row>
    <row r="43" spans="1:7" ht="19.5" customHeight="1" hidden="1">
      <c r="A43" s="87"/>
      <c r="D43" s="57"/>
      <c r="F43" s="88"/>
      <c r="G43" s="68"/>
    </row>
    <row r="44" spans="1:7" ht="19.5" hidden="1">
      <c r="A44" s="87"/>
      <c r="B44" s="89"/>
      <c r="D44" s="90"/>
      <c r="E44" s="94"/>
      <c r="F44" s="92"/>
      <c r="G44" s="68"/>
    </row>
    <row r="45" spans="1:7" ht="19.5" hidden="1">
      <c r="A45" s="87"/>
      <c r="B45" s="89"/>
      <c r="D45" s="90"/>
      <c r="E45" s="94"/>
      <c r="F45" s="92"/>
      <c r="G45" s="68"/>
    </row>
    <row r="46" spans="4:7" ht="13.5" customHeight="1" hidden="1">
      <c r="D46" s="60"/>
      <c r="E46" s="63"/>
      <c r="F46" s="93"/>
      <c r="G46" s="57"/>
    </row>
    <row r="47" spans="1:7" ht="19.5" customHeight="1" hidden="1">
      <c r="A47" s="87"/>
      <c r="D47" s="57"/>
      <c r="F47" s="97"/>
      <c r="G47" s="68"/>
    </row>
    <row r="48" spans="1:7" ht="19.5" hidden="1">
      <c r="A48" s="87"/>
      <c r="B48" s="89"/>
      <c r="D48" s="90"/>
      <c r="E48" s="91"/>
      <c r="F48" s="92"/>
      <c r="G48" s="68"/>
    </row>
    <row r="49" spans="1:7" ht="19.5" hidden="1">
      <c r="A49" s="87"/>
      <c r="B49" s="89"/>
      <c r="D49" s="90"/>
      <c r="E49" s="91"/>
      <c r="F49" s="92"/>
      <c r="G49" s="68"/>
    </row>
    <row r="50" spans="1:7" ht="19.5" hidden="1">
      <c r="A50" s="87"/>
      <c r="B50" s="89"/>
      <c r="D50" s="90"/>
      <c r="E50" s="94"/>
      <c r="F50" s="92"/>
      <c r="G50" s="68"/>
    </row>
    <row r="51" spans="1:7" ht="19.5" hidden="1">
      <c r="A51" s="87"/>
      <c r="B51" s="89"/>
      <c r="D51" s="90"/>
      <c r="E51" s="91"/>
      <c r="F51" s="92"/>
      <c r="G51" s="68"/>
    </row>
    <row r="54" spans="5:9" ht="75" customHeight="1">
      <c r="E54" s="98" t="s">
        <v>68</v>
      </c>
      <c r="F54" s="98"/>
      <c r="G54" s="98"/>
      <c r="H54" s="98"/>
      <c r="I54" s="98"/>
    </row>
  </sheetData>
  <sheetProtection password="FA9C" sheet="1" formatColumns="0" formatRows="0"/>
  <mergeCells count="2">
    <mergeCell ref="E5:F5"/>
    <mergeCell ref="E54:I54"/>
  </mergeCells>
  <dataValidations count="5">
    <dataValidation type="textLength" operator="lessThanOrEqual" allowBlank="1" showErrorMessage="1" errorTitle="Ошибка" error="Допускается ввод не более 900 символов!" sqref="F17 F25 F36:F37 F40:F41 F44:F45 F48:F51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31">
      <formula1>kind_of_NDS</formula1>
      <formula2>0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6 F20">
      <formula1>0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F19">
      <formula1>kind_of_data_type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F11 F22 F33">
      <formula1>0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8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7"/>
  </sheetPr>
  <dimension ref="A1:B4"/>
  <sheetViews>
    <sheetView workbookViewId="0" topLeftCell="A1">
      <selection activeCell="A1" sqref="A1"/>
    </sheetView>
  </sheetViews>
  <sheetFormatPr defaultColWidth="9.140625" defaultRowHeight="11.25"/>
  <cols>
    <col min="1" max="1" width="9.140625" style="514" customWidth="1"/>
    <col min="2" max="2" width="65.28125" style="514" customWidth="1"/>
    <col min="3" max="3" width="41.00390625" style="514" customWidth="1"/>
    <col min="4" max="16384" width="9.140625" style="514" customWidth="1"/>
  </cols>
  <sheetData>
    <row r="1" spans="1:2" ht="11.25">
      <c r="A1" s="514" t="s">
        <v>638</v>
      </c>
      <c r="B1" s="514" t="s">
        <v>640</v>
      </c>
    </row>
    <row r="2" spans="1:2" ht="11.25">
      <c r="A2" s="514">
        <v>64235586</v>
      </c>
      <c r="B2" s="514" t="s">
        <v>641</v>
      </c>
    </row>
    <row r="3" spans="1:2" ht="11.25">
      <c r="A3" s="514">
        <v>64235587</v>
      </c>
      <c r="B3" s="514" t="s">
        <v>642</v>
      </c>
    </row>
    <row r="4" spans="1:2" ht="11.25">
      <c r="A4" s="514">
        <v>64235585</v>
      </c>
      <c r="B4" s="514" t="s">
        <v>99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691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7"/>
  </sheetPr>
  <dimension ref="A1:B41"/>
  <sheetViews>
    <sheetView workbookViewId="0" topLeftCell="A1">
      <selection activeCell="A1" sqref="A1"/>
    </sheetView>
  </sheetViews>
  <sheetFormatPr defaultColWidth="9.140625" defaultRowHeight="11.25"/>
  <cols>
    <col min="1" max="1" width="36.28125" style="1" customWidth="1"/>
    <col min="2" max="2" width="21.140625" style="1" customWidth="1"/>
    <col min="3" max="16384" width="9.140625" style="249" customWidth="1"/>
  </cols>
  <sheetData>
    <row r="1" spans="1:2" ht="11.25">
      <c r="A1" s="692" t="s">
        <v>643</v>
      </c>
      <c r="B1" s="692" t="s">
        <v>644</v>
      </c>
    </row>
    <row r="2" spans="1:2" ht="11.25">
      <c r="A2" s="1" t="s">
        <v>645</v>
      </c>
      <c r="B2" s="1" t="s">
        <v>646</v>
      </c>
    </row>
    <row r="3" spans="1:2" ht="11.25">
      <c r="A3" s="1" t="s">
        <v>647</v>
      </c>
      <c r="B3" s="1" t="s">
        <v>648</v>
      </c>
    </row>
    <row r="4" spans="1:2" ht="11.25">
      <c r="A4" s="1" t="s">
        <v>649</v>
      </c>
      <c r="B4" s="1" t="s">
        <v>650</v>
      </c>
    </row>
    <row r="5" spans="1:2" ht="11.25">
      <c r="A5" s="1" t="s">
        <v>651</v>
      </c>
      <c r="B5" s="1" t="s">
        <v>652</v>
      </c>
    </row>
    <row r="6" spans="1:2" ht="11.25">
      <c r="A6" s="1" t="s">
        <v>653</v>
      </c>
      <c r="B6" s="1" t="s">
        <v>654</v>
      </c>
    </row>
    <row r="7" spans="1:2" ht="11.25">
      <c r="A7" s="1" t="s">
        <v>655</v>
      </c>
      <c r="B7" s="1" t="s">
        <v>656</v>
      </c>
    </row>
    <row r="8" spans="1:2" ht="11.25">
      <c r="A8" s="1" t="s">
        <v>657</v>
      </c>
      <c r="B8" s="1" t="s">
        <v>658</v>
      </c>
    </row>
    <row r="9" spans="1:2" ht="11.25">
      <c r="A9" s="1" t="s">
        <v>659</v>
      </c>
      <c r="B9" s="1" t="s">
        <v>660</v>
      </c>
    </row>
    <row r="10" spans="1:2" ht="11.25">
      <c r="A10" s="1" t="s">
        <v>661</v>
      </c>
      <c r="B10" s="1" t="s">
        <v>662</v>
      </c>
    </row>
    <row r="11" spans="1:2" ht="11.25">
      <c r="A11" s="1" t="s">
        <v>663</v>
      </c>
      <c r="B11" s="1" t="s">
        <v>664</v>
      </c>
    </row>
    <row r="12" spans="1:2" ht="11.25">
      <c r="A12" s="1" t="s">
        <v>665</v>
      </c>
      <c r="B12" s="1" t="s">
        <v>666</v>
      </c>
    </row>
    <row r="13" spans="1:2" ht="11.25">
      <c r="A13" s="1" t="s">
        <v>667</v>
      </c>
      <c r="B13" s="1" t="s">
        <v>668</v>
      </c>
    </row>
    <row r="14" spans="1:2" ht="11.25">
      <c r="A14" s="1" t="s">
        <v>669</v>
      </c>
      <c r="B14" s="1" t="s">
        <v>670</v>
      </c>
    </row>
    <row r="15" spans="1:2" ht="11.25">
      <c r="A15" s="1" t="s">
        <v>671</v>
      </c>
      <c r="B15" s="1" t="s">
        <v>672</v>
      </c>
    </row>
    <row r="16" spans="1:2" ht="11.25">
      <c r="A16" s="1" t="s">
        <v>673</v>
      </c>
      <c r="B16" s="1" t="s">
        <v>674</v>
      </c>
    </row>
    <row r="17" spans="1:2" ht="11.25">
      <c r="A17" s="1" t="s">
        <v>675</v>
      </c>
      <c r="B17" s="1" t="s">
        <v>676</v>
      </c>
    </row>
    <row r="18" spans="1:2" ht="11.25">
      <c r="A18" s="1" t="s">
        <v>677</v>
      </c>
      <c r="B18" s="1" t="s">
        <v>678</v>
      </c>
    </row>
    <row r="19" spans="1:2" ht="11.25">
      <c r="A19" s="1" t="s">
        <v>679</v>
      </c>
      <c r="B19" s="1" t="s">
        <v>680</v>
      </c>
    </row>
    <row r="20" spans="1:2" ht="11.25">
      <c r="A20" s="1" t="s">
        <v>681</v>
      </c>
      <c r="B20" s="1" t="s">
        <v>682</v>
      </c>
    </row>
    <row r="21" ht="11.25">
      <c r="B21" s="1" t="s">
        <v>683</v>
      </c>
    </row>
    <row r="22" ht="11.25">
      <c r="B22" s="1" t="s">
        <v>684</v>
      </c>
    </row>
    <row r="23" ht="11.25">
      <c r="B23" s="1" t="s">
        <v>685</v>
      </c>
    </row>
    <row r="24" ht="11.25">
      <c r="B24" s="1" t="s">
        <v>686</v>
      </c>
    </row>
    <row r="25" ht="11.25">
      <c r="B25" s="1" t="s">
        <v>687</v>
      </c>
    </row>
    <row r="26" ht="11.25">
      <c r="B26" s="1" t="s">
        <v>688</v>
      </c>
    </row>
    <row r="27" ht="11.25">
      <c r="B27" s="1" t="s">
        <v>689</v>
      </c>
    </row>
    <row r="28" ht="11.25">
      <c r="B28" s="1" t="s">
        <v>690</v>
      </c>
    </row>
    <row r="29" ht="11.25">
      <c r="B29" s="1" t="s">
        <v>691</v>
      </c>
    </row>
    <row r="30" ht="11.25">
      <c r="B30" s="1" t="s">
        <v>692</v>
      </c>
    </row>
    <row r="31" ht="11.25">
      <c r="B31" s="1" t="s">
        <v>693</v>
      </c>
    </row>
    <row r="32" ht="11.25">
      <c r="B32" s="1" t="s">
        <v>694</v>
      </c>
    </row>
    <row r="33" ht="11.25">
      <c r="B33" s="1" t="s">
        <v>695</v>
      </c>
    </row>
    <row r="34" ht="11.25">
      <c r="B34" s="1" t="s">
        <v>696</v>
      </c>
    </row>
    <row r="35" ht="11.25">
      <c r="B35" s="1" t="s">
        <v>697</v>
      </c>
    </row>
    <row r="36" ht="11.25">
      <c r="B36" s="1" t="s">
        <v>698</v>
      </c>
    </row>
    <row r="37" ht="11.25">
      <c r="B37" s="1" t="s">
        <v>699</v>
      </c>
    </row>
    <row r="38" ht="11.25">
      <c r="B38" s="1" t="s">
        <v>700</v>
      </c>
    </row>
    <row r="39" ht="11.25">
      <c r="B39" s="1" t="s">
        <v>701</v>
      </c>
    </row>
    <row r="40" ht="11.25">
      <c r="B40" s="1" t="s">
        <v>702</v>
      </c>
    </row>
    <row r="41" ht="11.25">
      <c r="B41" s="1" t="s">
        <v>703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1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7"/>
  </sheetPr>
  <dimension ref="A1:D36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4" customWidth="1"/>
    <col min="2" max="2" width="90.7109375" style="4" customWidth="1"/>
    <col min="3" max="16384" width="9.140625" style="4" customWidth="1"/>
  </cols>
  <sheetData>
    <row r="1" ht="11.25">
      <c r="B1" s="693" t="s">
        <v>704</v>
      </c>
    </row>
    <row r="2" ht="90">
      <c r="B2" s="694" t="s">
        <v>705</v>
      </c>
    </row>
    <row r="3" ht="67.5">
      <c r="B3" s="694" t="s">
        <v>706</v>
      </c>
    </row>
    <row r="4" ht="33.75">
      <c r="B4" s="694" t="s">
        <v>707</v>
      </c>
    </row>
    <row r="5" ht="11.25">
      <c r="B5" s="694" t="s">
        <v>708</v>
      </c>
    </row>
    <row r="6" ht="22.5">
      <c r="B6" s="694" t="s">
        <v>709</v>
      </c>
    </row>
    <row r="7" ht="22.5">
      <c r="B7" s="694" t="s">
        <v>710</v>
      </c>
    </row>
    <row r="8" ht="22.5">
      <c r="B8" s="694" t="s">
        <v>711</v>
      </c>
    </row>
    <row r="9" ht="22.5">
      <c r="B9" s="694" t="s">
        <v>712</v>
      </c>
    </row>
    <row r="10" ht="43.5" customHeight="1">
      <c r="B10" s="694" t="s">
        <v>713</v>
      </c>
    </row>
    <row r="11" ht="12.75">
      <c r="B11" s="695" t="s">
        <v>714</v>
      </c>
    </row>
    <row r="12" ht="11.25">
      <c r="B12" s="693" t="s">
        <v>243</v>
      </c>
    </row>
    <row r="13" ht="22.5">
      <c r="B13" s="694" t="s">
        <v>715</v>
      </c>
    </row>
    <row r="14" ht="67.5">
      <c r="B14" s="694" t="s">
        <v>716</v>
      </c>
    </row>
    <row r="15" ht="22.5">
      <c r="B15" s="694" t="s">
        <v>717</v>
      </c>
    </row>
    <row r="16" spans="2:4" ht="11.25">
      <c r="B16" s="693" t="s">
        <v>718</v>
      </c>
      <c r="D16" s="696"/>
    </row>
    <row r="17" ht="33.75">
      <c r="B17" s="694" t="s">
        <v>719</v>
      </c>
    </row>
    <row r="18" ht="33.75">
      <c r="B18" s="694" t="s">
        <v>720</v>
      </c>
    </row>
    <row r="19" ht="11.25">
      <c r="B19" s="694" t="s">
        <v>721</v>
      </c>
    </row>
    <row r="20" ht="33.75">
      <c r="B20" s="694" t="s">
        <v>722</v>
      </c>
    </row>
    <row r="21" ht="11.25">
      <c r="B21" s="693" t="s">
        <v>723</v>
      </c>
    </row>
    <row r="22" ht="11.25">
      <c r="B22" s="694" t="s">
        <v>724</v>
      </c>
    </row>
    <row r="24" ht="22.5">
      <c r="B24" s="697" t="s">
        <v>725</v>
      </c>
    </row>
    <row r="26" ht="11.25">
      <c r="B26" s="693" t="s">
        <v>726</v>
      </c>
    </row>
    <row r="27" ht="33.75">
      <c r="B27" s="698" t="s">
        <v>727</v>
      </c>
    </row>
    <row r="28" ht="22.5">
      <c r="B28" s="698" t="s">
        <v>728</v>
      </c>
    </row>
    <row r="29" ht="11.25">
      <c r="B29" s="522" t="s">
        <v>729</v>
      </c>
    </row>
    <row r="30" ht="22.5">
      <c r="B30" s="698" t="s">
        <v>730</v>
      </c>
    </row>
    <row r="32" ht="11.25">
      <c r="B32" s="699" t="s">
        <v>731</v>
      </c>
    </row>
    <row r="33" spans="1:2" ht="14.25">
      <c r="A33" s="700">
        <v>1</v>
      </c>
      <c r="B33" s="701" t="s">
        <v>732</v>
      </c>
    </row>
    <row r="34" spans="1:2" ht="14.25">
      <c r="A34" s="700">
        <v>2</v>
      </c>
      <c r="B34" s="701" t="s">
        <v>733</v>
      </c>
    </row>
    <row r="35" ht="11.25">
      <c r="B35" s="699" t="s">
        <v>734</v>
      </c>
    </row>
    <row r="36" ht="11.25">
      <c r="B36" s="701" t="s">
        <v>735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1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7"/>
  </sheetPr>
  <dimension ref="A1:A19"/>
  <sheetViews>
    <sheetView workbookViewId="0" topLeftCell="A1">
      <selection activeCell="A1" sqref="A1"/>
    </sheetView>
  </sheetViews>
  <sheetFormatPr defaultColWidth="9.140625" defaultRowHeight="11.25"/>
  <cols>
    <col min="1" max="1" width="49.140625" style="1" customWidth="1"/>
  </cols>
  <sheetData>
    <row r="1" ht="12">
      <c r="A1" s="702"/>
    </row>
    <row r="2" ht="12">
      <c r="A2" s="702"/>
    </row>
    <row r="3" ht="12">
      <c r="A3" s="702"/>
    </row>
    <row r="4" ht="12">
      <c r="A4" s="702"/>
    </row>
    <row r="5" ht="12">
      <c r="A5" s="702"/>
    </row>
    <row r="6" ht="12">
      <c r="A6" s="702"/>
    </row>
    <row r="7" ht="12">
      <c r="A7" s="702"/>
    </row>
    <row r="8" ht="12">
      <c r="A8" s="702"/>
    </row>
    <row r="9" ht="12">
      <c r="A9" s="702"/>
    </row>
    <row r="10" ht="12">
      <c r="A10" s="702"/>
    </row>
    <row r="11" ht="12">
      <c r="A11" s="702"/>
    </row>
    <row r="12" ht="12">
      <c r="A12" s="702"/>
    </row>
    <row r="13" ht="12">
      <c r="A13" s="702"/>
    </row>
    <row r="14" ht="12">
      <c r="A14" s="702"/>
    </row>
    <row r="15" ht="12">
      <c r="A15" s="702"/>
    </row>
    <row r="16" ht="12">
      <c r="A16" s="702"/>
    </row>
    <row r="17" ht="12">
      <c r="A17" s="702"/>
    </row>
    <row r="18" ht="12">
      <c r="A18" s="702"/>
    </row>
    <row r="19" ht="12">
      <c r="A19" s="702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7"/>
  </sheetPr>
  <dimension ref="A1:A19"/>
  <sheetViews>
    <sheetView workbookViewId="0" topLeftCell="A1">
      <selection activeCell="A1" sqref="A1"/>
    </sheetView>
  </sheetViews>
  <sheetFormatPr defaultColWidth="9.140625" defaultRowHeight="11.25"/>
  <cols>
    <col min="1" max="1" width="49.140625" style="1" customWidth="1"/>
  </cols>
  <sheetData>
    <row r="1" ht="12">
      <c r="A1" s="702"/>
    </row>
    <row r="2" ht="12">
      <c r="A2" s="702"/>
    </row>
    <row r="3" ht="12">
      <c r="A3" s="702"/>
    </row>
    <row r="4" ht="12">
      <c r="A4" s="702"/>
    </row>
    <row r="5" ht="12">
      <c r="A5" s="702"/>
    </row>
    <row r="6" ht="12">
      <c r="A6" s="702"/>
    </row>
    <row r="7" ht="12">
      <c r="A7" s="702"/>
    </row>
    <row r="8" ht="12">
      <c r="A8" s="702"/>
    </row>
    <row r="9" ht="12">
      <c r="A9" s="702"/>
    </row>
    <row r="10" ht="12">
      <c r="A10" s="702"/>
    </row>
    <row r="11" ht="12">
      <c r="A11" s="702"/>
    </row>
    <row r="12" ht="12">
      <c r="A12" s="702"/>
    </row>
    <row r="13" ht="12">
      <c r="A13" s="702"/>
    </row>
    <row r="14" ht="12">
      <c r="A14" s="702"/>
    </row>
    <row r="15" ht="12">
      <c r="A15" s="702"/>
    </row>
    <row r="16" ht="12">
      <c r="A16" s="702"/>
    </row>
    <row r="17" ht="12">
      <c r="A17" s="702"/>
    </row>
    <row r="18" ht="12">
      <c r="A18" s="702"/>
    </row>
    <row r="19" ht="12">
      <c r="A19" s="702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703" customWidth="1"/>
    <col min="2" max="16384" width="9.140625" style="704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T30"/>
  <sheetViews>
    <sheetView workbookViewId="0" topLeftCell="A1">
      <selection activeCell="A1" sqref="A1"/>
    </sheetView>
  </sheetViews>
  <sheetFormatPr defaultColWidth="9.140625" defaultRowHeight="11.25"/>
  <cols>
    <col min="1" max="2" width="3.7109375" style="99" hidden="1" customWidth="1"/>
    <col min="3" max="3" width="5.7109375" style="100" customWidth="1"/>
    <col min="4" max="4" width="6.140625" style="100" customWidth="1"/>
    <col min="5" max="5" width="50.7109375" style="100" customWidth="1"/>
    <col min="6" max="6" width="33.8515625" style="100" customWidth="1"/>
    <col min="7" max="7" width="12.7109375" style="100" customWidth="1"/>
    <col min="8" max="8" width="3.7109375" style="100" customWidth="1"/>
    <col min="9" max="9" width="5.421875" style="100" customWidth="1"/>
    <col min="10" max="10" width="52.7109375" style="100" customWidth="1"/>
    <col min="11" max="11" width="6.7109375" style="100" customWidth="1"/>
    <col min="12" max="12" width="3.7109375" style="100" customWidth="1"/>
    <col min="13" max="13" width="5.7109375" style="100" customWidth="1"/>
    <col min="14" max="14" width="28.140625" style="100" customWidth="1"/>
    <col min="15" max="15" width="6.7109375" style="100" customWidth="1"/>
    <col min="16" max="16" width="3.7109375" style="100" customWidth="1"/>
    <col min="17" max="17" width="5.7109375" style="100" customWidth="1"/>
    <col min="18" max="18" width="21.7109375" style="100" customWidth="1"/>
    <col min="19" max="19" width="30.7109375" style="100" customWidth="1"/>
    <col min="20" max="20" width="3.7109375" style="100" customWidth="1"/>
    <col min="21" max="16384" width="9.140625" style="100" customWidth="1"/>
  </cols>
  <sheetData>
    <row r="1" ht="11.25" hidden="1"/>
    <row r="2" ht="11.25" hidden="1"/>
    <row r="3" ht="11.25" hidden="1"/>
    <row r="4" ht="27" customHeight="1"/>
    <row r="5" spans="1:19" s="102" customFormat="1" ht="24.75" customHeight="1">
      <c r="A5" s="101"/>
      <c r="B5" s="101"/>
      <c r="D5" s="103" t="s">
        <v>69</v>
      </c>
      <c r="E5" s="103"/>
      <c r="F5" s="103"/>
      <c r="G5" s="103"/>
      <c r="H5" s="103"/>
      <c r="I5" s="103"/>
      <c r="J5" s="103"/>
      <c r="K5" s="104"/>
      <c r="L5" s="104"/>
      <c r="M5" s="104"/>
      <c r="N5" s="104"/>
      <c r="O5" s="104"/>
      <c r="P5" s="104"/>
      <c r="Q5" s="104"/>
      <c r="R5" s="104"/>
      <c r="S5" s="104"/>
    </row>
    <row r="6" spans="1:18" s="106" customFormat="1" ht="13.5" customHeight="1">
      <c r="A6" s="105"/>
      <c r="B6" s="105"/>
      <c r="D6" s="107">
        <f>IF(org=0,"Не определено",org)</f>
        <v>0</v>
      </c>
      <c r="E6" s="107"/>
      <c r="F6" s="107"/>
      <c r="G6" s="107"/>
      <c r="H6" s="107"/>
      <c r="I6" s="107"/>
      <c r="J6" s="107"/>
      <c r="K6" s="108"/>
      <c r="L6" s="108"/>
      <c r="M6" s="108"/>
      <c r="N6" s="108"/>
      <c r="O6" s="108"/>
      <c r="P6" s="108"/>
      <c r="Q6" s="108"/>
      <c r="R6" s="108"/>
    </row>
    <row r="7" spans="4:10" ht="3.75" customHeight="1">
      <c r="D7" s="107"/>
      <c r="E7" s="107"/>
      <c r="F7" s="107"/>
      <c r="G7" s="107"/>
      <c r="H7" s="107"/>
      <c r="I7" s="107"/>
      <c r="J7" s="107"/>
    </row>
    <row r="8" spans="5:10" ht="0" customHeight="1" hidden="1">
      <c r="E8" s="109"/>
      <c r="F8" s="109"/>
      <c r="G8" s="110"/>
      <c r="H8" s="110"/>
      <c r="I8" s="110"/>
      <c r="J8" s="110"/>
    </row>
    <row r="9" spans="5:10" ht="0" customHeight="1" hidden="1">
      <c r="E9" s="109"/>
      <c r="F9" s="109"/>
      <c r="G9" s="110"/>
      <c r="H9" s="110"/>
      <c r="I9" s="110"/>
      <c r="J9" s="110"/>
    </row>
    <row r="10" spans="5:10" ht="0" customHeight="1" hidden="1">
      <c r="E10" s="109"/>
      <c r="F10" s="109"/>
      <c r="G10" s="110"/>
      <c r="H10" s="110"/>
      <c r="I10" s="110"/>
      <c r="J10" s="110"/>
    </row>
    <row r="11" spans="5:10" ht="6" customHeight="1">
      <c r="E11" s="109"/>
      <c r="F11" s="109"/>
      <c r="G11" s="110"/>
      <c r="H11" s="110"/>
      <c r="I11" s="110"/>
      <c r="J11" s="110"/>
    </row>
    <row r="12" spans="3:18" ht="20.25" customHeight="1" hidden="1">
      <c r="C12" s="111"/>
      <c r="D12" s="112"/>
      <c r="E12" s="113" t="s">
        <v>70</v>
      </c>
      <c r="F12" s="113"/>
      <c r="G12" s="114"/>
      <c r="H12" s="115"/>
      <c r="I12" s="115"/>
      <c r="J12" s="112"/>
      <c r="K12" s="116"/>
      <c r="L12" s="112"/>
      <c r="M12" s="112"/>
      <c r="N12" s="116"/>
      <c r="O12" s="116"/>
      <c r="P12" s="112"/>
      <c r="Q12" s="112"/>
      <c r="R12" s="116"/>
    </row>
    <row r="13" spans="5:18" ht="20.25" customHeight="1" hidden="1">
      <c r="E13" s="113" t="s">
        <v>71</v>
      </c>
      <c r="F13" s="113"/>
      <c r="G13" s="114"/>
      <c r="H13" s="115"/>
      <c r="I13" s="115"/>
      <c r="J13" s="109"/>
      <c r="K13" s="112"/>
      <c r="L13" s="112"/>
      <c r="M13" s="112"/>
      <c r="N13" s="116"/>
      <c r="O13" s="112"/>
      <c r="P13" s="112"/>
      <c r="Q13" s="112"/>
      <c r="R13" s="116"/>
    </row>
    <row r="14" spans="5:18" ht="6" customHeight="1">
      <c r="E14" s="117"/>
      <c r="F14" s="117"/>
      <c r="G14" s="112"/>
      <c r="H14" s="115"/>
      <c r="I14" s="112"/>
      <c r="J14" s="112"/>
      <c r="K14" s="112"/>
      <c r="L14" s="112"/>
      <c r="M14" s="112"/>
      <c r="N14" s="116"/>
      <c r="O14" s="112"/>
      <c r="P14" s="112"/>
      <c r="Q14" s="112"/>
      <c r="R14" s="116"/>
    </row>
    <row r="15" ht="3" customHeight="1"/>
    <row r="16" ht="0" customHeight="1" hidden="1"/>
    <row r="17" spans="1:20" s="102" customFormat="1" ht="0" customHeight="1" hidden="1">
      <c r="A17" s="101"/>
      <c r="B17" s="101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06"/>
    </row>
    <row r="18" spans="4:19" ht="37.5" customHeight="1">
      <c r="D18" s="119" t="s">
        <v>72</v>
      </c>
      <c r="E18" s="119" t="s">
        <v>73</v>
      </c>
      <c r="F18" s="119" t="s">
        <v>57</v>
      </c>
      <c r="G18" s="119" t="s">
        <v>74</v>
      </c>
      <c r="H18" s="120" t="s">
        <v>75</v>
      </c>
      <c r="I18" s="119" t="s">
        <v>72</v>
      </c>
      <c r="J18" s="119" t="s">
        <v>76</v>
      </c>
      <c r="K18" s="121" t="s">
        <v>77</v>
      </c>
      <c r="L18" s="121"/>
      <c r="M18" s="121"/>
      <c r="N18" s="121"/>
      <c r="O18" s="121" t="s">
        <v>78</v>
      </c>
      <c r="P18" s="121"/>
      <c r="Q18" s="121"/>
      <c r="R18" s="121"/>
      <c r="S18" s="122" t="s">
        <v>79</v>
      </c>
    </row>
    <row r="19" spans="4:19" ht="33" customHeight="1">
      <c r="D19" s="119"/>
      <c r="E19" s="119"/>
      <c r="F19" s="119"/>
      <c r="G19" s="119"/>
      <c r="H19" s="120"/>
      <c r="I19" s="119"/>
      <c r="J19" s="119"/>
      <c r="K19" s="119" t="s">
        <v>80</v>
      </c>
      <c r="L19" s="120" t="s">
        <v>75</v>
      </c>
      <c r="M19" s="119" t="s">
        <v>72</v>
      </c>
      <c r="N19" s="119" t="s">
        <v>81</v>
      </c>
      <c r="O19" s="119" t="s">
        <v>80</v>
      </c>
      <c r="P19" s="120" t="s">
        <v>75</v>
      </c>
      <c r="Q19" s="119" t="s">
        <v>72</v>
      </c>
      <c r="R19" s="119" t="s">
        <v>81</v>
      </c>
      <c r="S19" s="122"/>
    </row>
    <row r="20" spans="4:19" ht="11.25">
      <c r="D20" s="123" t="s">
        <v>82</v>
      </c>
      <c r="E20" s="123" t="s">
        <v>83</v>
      </c>
      <c r="F20" s="123" t="s">
        <v>84</v>
      </c>
      <c r="G20" s="123" t="s">
        <v>85</v>
      </c>
      <c r="H20" s="123" t="s">
        <v>86</v>
      </c>
      <c r="I20" s="123" t="s">
        <v>87</v>
      </c>
      <c r="J20" s="123" t="s">
        <v>88</v>
      </c>
      <c r="K20" s="123" t="s">
        <v>89</v>
      </c>
      <c r="L20" s="123" t="s">
        <v>90</v>
      </c>
      <c r="M20" s="123" t="s">
        <v>91</v>
      </c>
      <c r="N20" s="123" t="s">
        <v>92</v>
      </c>
      <c r="O20" s="123" t="s">
        <v>93</v>
      </c>
      <c r="P20" s="123" t="s">
        <v>94</v>
      </c>
      <c r="Q20" s="123" t="s">
        <v>95</v>
      </c>
      <c r="R20" s="123" t="s">
        <v>96</v>
      </c>
      <c r="S20" s="123" t="s">
        <v>97</v>
      </c>
    </row>
    <row r="21" spans="3:19" ht="17.25" customHeight="1" hidden="1">
      <c r="C21" s="124"/>
      <c r="D21" s="125">
        <v>0</v>
      </c>
      <c r="E21" s="126"/>
      <c r="F21" s="126"/>
      <c r="G21" s="127"/>
      <c r="H21" s="128"/>
      <c r="I21" s="125"/>
      <c r="J21" s="129"/>
      <c r="K21" s="127"/>
      <c r="L21" s="129"/>
      <c r="M21" s="129"/>
      <c r="N21" s="130"/>
      <c r="O21" s="127"/>
      <c r="P21" s="129"/>
      <c r="Q21" s="129"/>
      <c r="R21" s="131"/>
      <c r="S21" s="127"/>
    </row>
    <row r="22" spans="1:19" s="100" customFormat="1" ht="16.5" customHeight="1">
      <c r="A22" s="132">
        <v>4</v>
      </c>
      <c r="C22" s="133"/>
      <c r="D22" s="134">
        <v>1</v>
      </c>
      <c r="E22" s="135" t="s">
        <v>98</v>
      </c>
      <c r="F22" s="136" t="s">
        <v>99</v>
      </c>
      <c r="G22" s="137" t="s">
        <v>37</v>
      </c>
      <c r="H22" s="134"/>
      <c r="I22" s="134">
        <v>1</v>
      </c>
      <c r="J22" s="138" t="s">
        <v>100</v>
      </c>
      <c r="K22" s="139" t="s">
        <v>61</v>
      </c>
      <c r="L22" s="129"/>
      <c r="M22" s="140" t="s">
        <v>82</v>
      </c>
      <c r="N22" s="141" t="s">
        <v>101</v>
      </c>
      <c r="O22" s="142" t="s">
        <v>37</v>
      </c>
      <c r="P22" s="129"/>
      <c r="Q22" s="129" t="s">
        <v>82</v>
      </c>
      <c r="R22" s="143"/>
      <c r="S22" s="144" t="s">
        <v>37</v>
      </c>
    </row>
    <row r="23" spans="1:19" s="100" customFormat="1" ht="16.5" customHeight="1">
      <c r="A23" s="132"/>
      <c r="C23" s="111"/>
      <c r="D23" s="134"/>
      <c r="E23" s="135"/>
      <c r="F23" s="136"/>
      <c r="G23" s="137"/>
      <c r="H23" s="134"/>
      <c r="I23" s="134"/>
      <c r="J23" s="138"/>
      <c r="K23" s="139"/>
      <c r="L23" s="129"/>
      <c r="M23" s="140"/>
      <c r="N23" s="141"/>
      <c r="O23" s="142"/>
      <c r="P23" s="145"/>
      <c r="Q23" s="146"/>
      <c r="R23" s="146"/>
      <c r="S23" s="147"/>
    </row>
    <row r="24" spans="1:19" s="100" customFormat="1" ht="16.5" customHeight="1">
      <c r="A24" s="132"/>
      <c r="C24" s="111"/>
      <c r="D24" s="134"/>
      <c r="E24" s="135"/>
      <c r="F24" s="136"/>
      <c r="G24" s="137"/>
      <c r="H24" s="134"/>
      <c r="I24" s="134"/>
      <c r="J24" s="138"/>
      <c r="K24" s="139"/>
      <c r="L24" s="148"/>
      <c r="M24" s="140" t="s">
        <v>83</v>
      </c>
      <c r="N24" s="141" t="s">
        <v>102</v>
      </c>
      <c r="O24" s="142" t="s">
        <v>37</v>
      </c>
      <c r="P24" s="129"/>
      <c r="Q24" s="129" t="s">
        <v>82</v>
      </c>
      <c r="R24" s="143"/>
      <c r="S24" s="144" t="s">
        <v>37</v>
      </c>
    </row>
    <row r="25" spans="1:19" s="100" customFormat="1" ht="16.5" customHeight="1">
      <c r="A25" s="132"/>
      <c r="C25" s="111"/>
      <c r="D25" s="134"/>
      <c r="E25" s="135"/>
      <c r="F25" s="136"/>
      <c r="G25" s="137"/>
      <c r="H25" s="134"/>
      <c r="I25" s="134"/>
      <c r="J25" s="138"/>
      <c r="K25" s="139"/>
      <c r="L25" s="148"/>
      <c r="M25" s="140"/>
      <c r="N25" s="141"/>
      <c r="O25" s="142"/>
      <c r="P25" s="145"/>
      <c r="Q25" s="146"/>
      <c r="R25" s="146"/>
      <c r="S25" s="147"/>
    </row>
    <row r="26" spans="1:19" s="100" customFormat="1" ht="16.5" customHeight="1">
      <c r="A26" s="132"/>
      <c r="C26" s="111"/>
      <c r="D26" s="134"/>
      <c r="E26" s="135"/>
      <c r="F26" s="136"/>
      <c r="G26" s="137"/>
      <c r="H26" s="134"/>
      <c r="I26" s="134"/>
      <c r="J26" s="138"/>
      <c r="K26" s="139"/>
      <c r="L26" s="148"/>
      <c r="M26" s="140" t="s">
        <v>84</v>
      </c>
      <c r="N26" s="141" t="s">
        <v>103</v>
      </c>
      <c r="O26" s="142" t="s">
        <v>37</v>
      </c>
      <c r="P26" s="129"/>
      <c r="Q26" s="129" t="s">
        <v>82</v>
      </c>
      <c r="R26" s="143"/>
      <c r="S26" s="144" t="s">
        <v>37</v>
      </c>
    </row>
    <row r="27" spans="1:19" s="100" customFormat="1" ht="16.5" customHeight="1">
      <c r="A27" s="132"/>
      <c r="C27" s="111"/>
      <c r="D27" s="134"/>
      <c r="E27" s="135"/>
      <c r="F27" s="136"/>
      <c r="G27" s="137"/>
      <c r="H27" s="134"/>
      <c r="I27" s="134"/>
      <c r="J27" s="138"/>
      <c r="K27" s="139"/>
      <c r="L27" s="148"/>
      <c r="M27" s="140"/>
      <c r="N27" s="141"/>
      <c r="O27" s="142"/>
      <c r="P27" s="145"/>
      <c r="Q27" s="146"/>
      <c r="R27" s="146"/>
      <c r="S27" s="147"/>
    </row>
    <row r="28" spans="1:19" s="100" customFormat="1" ht="16.5" customHeight="1">
      <c r="A28" s="132"/>
      <c r="C28" s="111"/>
      <c r="D28" s="134"/>
      <c r="E28" s="135"/>
      <c r="F28" s="136"/>
      <c r="G28" s="137"/>
      <c r="H28" s="134"/>
      <c r="I28" s="134"/>
      <c r="J28" s="138"/>
      <c r="K28" s="139"/>
      <c r="L28" s="149"/>
      <c r="M28" s="146"/>
      <c r="N28" s="146"/>
      <c r="O28" s="146"/>
      <c r="P28" s="146"/>
      <c r="Q28" s="146"/>
      <c r="R28" s="146"/>
      <c r="S28" s="147"/>
    </row>
    <row r="29" spans="1:19" s="100" customFormat="1" ht="16.5" customHeight="1">
      <c r="A29" s="132"/>
      <c r="C29" s="111"/>
      <c r="D29" s="134"/>
      <c r="E29" s="135"/>
      <c r="F29" s="136"/>
      <c r="G29" s="137"/>
      <c r="H29" s="146"/>
      <c r="I29" s="146"/>
      <c r="J29" s="146"/>
      <c r="K29" s="150"/>
      <c r="L29" s="146"/>
      <c r="M29" s="146"/>
      <c r="N29" s="146"/>
      <c r="O29" s="150"/>
      <c r="P29" s="146"/>
      <c r="Q29" s="146"/>
      <c r="R29" s="146"/>
      <c r="S29" s="147"/>
    </row>
    <row r="30" spans="4:19" ht="16.5" customHeight="1">
      <c r="D30" s="149"/>
      <c r="E30" s="146"/>
      <c r="F30" s="146"/>
      <c r="G30" s="146"/>
      <c r="H30" s="146"/>
      <c r="I30" s="146"/>
      <c r="J30" s="151"/>
      <c r="K30" s="146"/>
      <c r="L30" s="146"/>
      <c r="M30" s="146"/>
      <c r="N30" s="146"/>
      <c r="O30" s="146"/>
      <c r="P30" s="146"/>
      <c r="Q30" s="146"/>
      <c r="R30" s="146"/>
      <c r="S30" s="147"/>
    </row>
    <row r="31" ht="3" customHeight="1"/>
    <row r="33" ht="0.75" customHeight="1"/>
    <row r="35" ht="11.25"/>
  </sheetData>
  <sheetProtection password="FA9C" sheet="1" formatColumns="0" formatRows="0"/>
  <mergeCells count="43">
    <mergeCell ref="D5:J5"/>
    <mergeCell ref="D6:J7"/>
    <mergeCell ref="E8:F8"/>
    <mergeCell ref="G8:J8"/>
    <mergeCell ref="E9:F9"/>
    <mergeCell ref="G9:J9"/>
    <mergeCell ref="E10:F10"/>
    <mergeCell ref="G10:J10"/>
    <mergeCell ref="E11:F11"/>
    <mergeCell ref="G11:J11"/>
    <mergeCell ref="E12:F12"/>
    <mergeCell ref="E13:F13"/>
    <mergeCell ref="E14:F14"/>
    <mergeCell ref="D18:D19"/>
    <mergeCell ref="E18:E19"/>
    <mergeCell ref="F18:F19"/>
    <mergeCell ref="G18:G19"/>
    <mergeCell ref="H18:H19"/>
    <mergeCell ref="I18:I19"/>
    <mergeCell ref="J18:J19"/>
    <mergeCell ref="K18:N18"/>
    <mergeCell ref="O18:R18"/>
    <mergeCell ref="S18:S19"/>
    <mergeCell ref="D22:D29"/>
    <mergeCell ref="E22:E29"/>
    <mergeCell ref="F22:F29"/>
    <mergeCell ref="G22:G29"/>
    <mergeCell ref="H22:H28"/>
    <mergeCell ref="I22:I28"/>
    <mergeCell ref="J22:J28"/>
    <mergeCell ref="K22:K28"/>
    <mergeCell ref="L22:L23"/>
    <mergeCell ref="M22:M23"/>
    <mergeCell ref="N22:N23"/>
    <mergeCell ref="O22:O23"/>
    <mergeCell ref="L24:L25"/>
    <mergeCell ref="M24:M25"/>
    <mergeCell ref="N24:N25"/>
    <mergeCell ref="O24:O25"/>
    <mergeCell ref="L26:L27"/>
    <mergeCell ref="M26:M27"/>
    <mergeCell ref="N26:N27"/>
    <mergeCell ref="O26:O27"/>
  </mergeCells>
  <dataValidations count="7">
    <dataValidation type="textLength" operator="lessThanOrEqual" allowBlank="1" showErrorMessage="1" errorTitle="Ошибка" error="Допускается ввод не более 900 символов!" sqref="R22:S22 J24 R24:S24 J26 R26:S26 J30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N19 R19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G22 K22 O22 G24 K24 O24 G26 K26 O26">
      <formula1>0</formula1>
      <formula2>0</formula2>
    </dataValidation>
    <dataValidation type="list" allowBlank="1" showInputMessage="1" showErrorMessage="1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errorTitle="Ошибка" error="Выберите значение из списка" sqref="N22:N27">
      <formula1>DESCRIPTION_TERRITORY</formula1>
      <formula2>0</formula2>
    </dataValidation>
    <dataValidation allowBlank="1" showInputMessage="1" showErrorMessage="1" prompt="Выберите виды деятельности, выполнив двойной щелчок левой кнопки мыши по ячейке." sqref="F22 F24 F26">
      <formula1>0</formula1>
      <formula2>0</formula2>
    </dataValidation>
    <dataValidation type="list" showErrorMessage="1" errorTitle="Ошибка" error="Выберите значение из списка" sqref="J22">
      <formula1>name_rates_4_filter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E24 E26">
      <formula1>kind_group_rates_load_filter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26" width="9.140625" style="705" customWidth="1"/>
    <col min="27" max="36" width="9.140625" style="706" customWidth="1"/>
    <col min="37" max="16384" width="9.140625" style="705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7"/>
  </sheetPr>
  <dimension ref="A1:J395"/>
  <sheetViews>
    <sheetView workbookViewId="0" topLeftCell="A1">
      <selection activeCell="A1" sqref="A1"/>
    </sheetView>
  </sheetViews>
  <sheetFormatPr defaultColWidth="9.140625" defaultRowHeight="11.25"/>
  <cols>
    <col min="1" max="2" width="9.140625" style="1" customWidth="1"/>
    <col min="3" max="3" width="20.7109375" style="1" customWidth="1"/>
    <col min="4" max="4" width="25.140625" style="1" customWidth="1"/>
    <col min="5" max="16384" width="9.140625" style="1" customWidth="1"/>
  </cols>
  <sheetData>
    <row r="1" spans="1:9" ht="11.25">
      <c r="A1" s="1" t="s">
        <v>736</v>
      </c>
      <c r="B1" s="1" t="s">
        <v>737</v>
      </c>
      <c r="C1" s="1" t="s">
        <v>738</v>
      </c>
      <c r="D1" s="1" t="s">
        <v>739</v>
      </c>
      <c r="E1" s="1" t="s">
        <v>740</v>
      </c>
      <c r="F1" s="1" t="s">
        <v>741</v>
      </c>
      <c r="G1" s="1" t="s">
        <v>742</v>
      </c>
      <c r="H1" s="1" t="s">
        <v>743</v>
      </c>
      <c r="I1" s="1" t="s">
        <v>744</v>
      </c>
    </row>
    <row r="2" spans="1:10" ht="11.25">
      <c r="A2" s="1">
        <v>1</v>
      </c>
      <c r="B2" s="1" t="s">
        <v>745</v>
      </c>
      <c r="C2" s="1" t="s">
        <v>33</v>
      </c>
      <c r="D2" s="1" t="s">
        <v>746</v>
      </c>
      <c r="E2" s="1" t="s">
        <v>747</v>
      </c>
      <c r="F2" s="1" t="s">
        <v>748</v>
      </c>
      <c r="G2" s="1" t="s">
        <v>749</v>
      </c>
      <c r="H2" s="1" t="s">
        <v>750</v>
      </c>
      <c r="J2" s="1" t="s">
        <v>751</v>
      </c>
    </row>
    <row r="3" spans="1:10" ht="11.25">
      <c r="A3" s="1">
        <v>2</v>
      </c>
      <c r="B3" s="1" t="s">
        <v>745</v>
      </c>
      <c r="C3" s="1" t="s">
        <v>33</v>
      </c>
      <c r="D3" s="1" t="s">
        <v>752</v>
      </c>
      <c r="E3" s="1" t="s">
        <v>753</v>
      </c>
      <c r="F3" s="1" t="s">
        <v>754</v>
      </c>
      <c r="G3" s="1" t="s">
        <v>755</v>
      </c>
      <c r="H3" s="1" t="s">
        <v>756</v>
      </c>
      <c r="J3" s="1" t="s">
        <v>751</v>
      </c>
    </row>
    <row r="4" spans="1:10" ht="11.25">
      <c r="A4" s="1">
        <v>3</v>
      </c>
      <c r="B4" s="1" t="s">
        <v>745</v>
      </c>
      <c r="C4" s="1" t="s">
        <v>33</v>
      </c>
      <c r="D4" s="1" t="s">
        <v>757</v>
      </c>
      <c r="E4" s="1" t="s">
        <v>758</v>
      </c>
      <c r="F4" s="1" t="s">
        <v>759</v>
      </c>
      <c r="G4" s="1" t="s">
        <v>760</v>
      </c>
      <c r="J4" s="1" t="s">
        <v>751</v>
      </c>
    </row>
    <row r="5" spans="1:10" ht="11.25">
      <c r="A5" s="1">
        <v>4</v>
      </c>
      <c r="B5" s="1" t="s">
        <v>745</v>
      </c>
      <c r="C5" s="1" t="s">
        <v>33</v>
      </c>
      <c r="D5" s="1" t="s">
        <v>761</v>
      </c>
      <c r="E5" s="1" t="s">
        <v>762</v>
      </c>
      <c r="F5" s="1" t="s">
        <v>763</v>
      </c>
      <c r="G5" s="1" t="s">
        <v>764</v>
      </c>
      <c r="J5" s="1" t="s">
        <v>751</v>
      </c>
    </row>
    <row r="6" spans="1:10" ht="11.25">
      <c r="A6" s="1">
        <v>5</v>
      </c>
      <c r="B6" s="1" t="s">
        <v>745</v>
      </c>
      <c r="C6" s="1" t="s">
        <v>33</v>
      </c>
      <c r="D6" s="1" t="s">
        <v>765</v>
      </c>
      <c r="E6" s="1" t="s">
        <v>766</v>
      </c>
      <c r="F6" s="1" t="s">
        <v>767</v>
      </c>
      <c r="G6" s="1" t="s">
        <v>768</v>
      </c>
      <c r="H6" s="1" t="s">
        <v>769</v>
      </c>
      <c r="J6" s="1" t="s">
        <v>751</v>
      </c>
    </row>
    <row r="7" spans="1:10" ht="11.25">
      <c r="A7" s="1">
        <v>6</v>
      </c>
      <c r="B7" s="1" t="s">
        <v>745</v>
      </c>
      <c r="C7" s="1" t="s">
        <v>33</v>
      </c>
      <c r="D7" s="1" t="s">
        <v>770</v>
      </c>
      <c r="E7" s="1" t="s">
        <v>771</v>
      </c>
      <c r="F7" s="1" t="s">
        <v>772</v>
      </c>
      <c r="G7" s="1" t="s">
        <v>760</v>
      </c>
      <c r="J7" s="1" t="s">
        <v>751</v>
      </c>
    </row>
    <row r="8" spans="1:10" ht="11.25">
      <c r="A8" s="1">
        <v>7</v>
      </c>
      <c r="B8" s="1" t="s">
        <v>745</v>
      </c>
      <c r="C8" s="1" t="s">
        <v>33</v>
      </c>
      <c r="D8" s="1" t="s">
        <v>773</v>
      </c>
      <c r="E8" s="1" t="s">
        <v>774</v>
      </c>
      <c r="F8" s="1" t="s">
        <v>775</v>
      </c>
      <c r="G8" s="1" t="s">
        <v>776</v>
      </c>
      <c r="H8" s="1" t="s">
        <v>777</v>
      </c>
      <c r="J8" s="1" t="s">
        <v>751</v>
      </c>
    </row>
    <row r="9" spans="1:10" ht="11.25">
      <c r="A9" s="1">
        <v>8</v>
      </c>
      <c r="B9" s="1" t="s">
        <v>745</v>
      </c>
      <c r="C9" s="1" t="s">
        <v>33</v>
      </c>
      <c r="D9" s="1" t="s">
        <v>778</v>
      </c>
      <c r="E9" s="1" t="s">
        <v>779</v>
      </c>
      <c r="F9" s="1" t="s">
        <v>780</v>
      </c>
      <c r="G9" s="1" t="s">
        <v>781</v>
      </c>
      <c r="H9" s="1" t="s">
        <v>782</v>
      </c>
      <c r="J9" s="1" t="s">
        <v>751</v>
      </c>
    </row>
    <row r="10" spans="1:10" ht="11.25">
      <c r="A10" s="1">
        <v>9</v>
      </c>
      <c r="B10" s="1" t="s">
        <v>745</v>
      </c>
      <c r="C10" s="1" t="s">
        <v>33</v>
      </c>
      <c r="D10" s="1" t="s">
        <v>783</v>
      </c>
      <c r="E10" s="1" t="s">
        <v>784</v>
      </c>
      <c r="F10" s="1" t="s">
        <v>785</v>
      </c>
      <c r="G10" s="1" t="s">
        <v>786</v>
      </c>
      <c r="H10" s="1" t="s">
        <v>787</v>
      </c>
      <c r="J10" s="1" t="s">
        <v>751</v>
      </c>
    </row>
    <row r="11" spans="1:10" ht="11.25">
      <c r="A11" s="1">
        <v>10</v>
      </c>
      <c r="B11" s="1" t="s">
        <v>745</v>
      </c>
      <c r="C11" s="1" t="s">
        <v>33</v>
      </c>
      <c r="D11" s="1" t="s">
        <v>788</v>
      </c>
      <c r="E11" s="1" t="s">
        <v>789</v>
      </c>
      <c r="F11" s="1" t="s">
        <v>790</v>
      </c>
      <c r="G11" s="1" t="s">
        <v>791</v>
      </c>
      <c r="H11" s="1" t="s">
        <v>792</v>
      </c>
      <c r="J11" s="1" t="s">
        <v>751</v>
      </c>
    </row>
    <row r="12" spans="1:10" ht="11.25">
      <c r="A12" s="1">
        <v>11</v>
      </c>
      <c r="B12" s="1" t="s">
        <v>745</v>
      </c>
      <c r="C12" s="1" t="s">
        <v>33</v>
      </c>
      <c r="D12" s="1" t="s">
        <v>793</v>
      </c>
      <c r="E12" s="1" t="s">
        <v>794</v>
      </c>
      <c r="F12" s="1" t="s">
        <v>795</v>
      </c>
      <c r="G12" s="1" t="s">
        <v>796</v>
      </c>
      <c r="H12" s="1" t="s">
        <v>797</v>
      </c>
      <c r="J12" s="1" t="s">
        <v>751</v>
      </c>
    </row>
    <row r="13" spans="1:10" ht="11.25">
      <c r="A13" s="1">
        <v>12</v>
      </c>
      <c r="B13" s="1" t="s">
        <v>745</v>
      </c>
      <c r="C13" s="1" t="s">
        <v>33</v>
      </c>
      <c r="D13" s="1" t="s">
        <v>798</v>
      </c>
      <c r="E13" s="1" t="s">
        <v>799</v>
      </c>
      <c r="F13" s="1" t="s">
        <v>800</v>
      </c>
      <c r="G13" s="1" t="s">
        <v>781</v>
      </c>
      <c r="H13" s="1" t="s">
        <v>801</v>
      </c>
      <c r="J13" s="1" t="s">
        <v>751</v>
      </c>
    </row>
    <row r="14" spans="1:10" ht="11.25">
      <c r="A14" s="1">
        <v>13</v>
      </c>
      <c r="B14" s="1" t="s">
        <v>745</v>
      </c>
      <c r="C14" s="1" t="s">
        <v>33</v>
      </c>
      <c r="D14" s="1" t="s">
        <v>802</v>
      </c>
      <c r="E14" s="1" t="s">
        <v>803</v>
      </c>
      <c r="F14" s="1" t="s">
        <v>804</v>
      </c>
      <c r="G14" s="1" t="s">
        <v>805</v>
      </c>
      <c r="H14" s="1" t="s">
        <v>806</v>
      </c>
      <c r="J14" s="1" t="s">
        <v>751</v>
      </c>
    </row>
    <row r="15" spans="1:10" ht="11.25">
      <c r="A15" s="1">
        <v>14</v>
      </c>
      <c r="B15" s="1" t="s">
        <v>745</v>
      </c>
      <c r="C15" s="1" t="s">
        <v>33</v>
      </c>
      <c r="D15" s="1" t="s">
        <v>807</v>
      </c>
      <c r="E15" s="1" t="s">
        <v>808</v>
      </c>
      <c r="F15" s="1" t="s">
        <v>809</v>
      </c>
      <c r="G15" s="1" t="s">
        <v>810</v>
      </c>
      <c r="H15" s="1" t="s">
        <v>811</v>
      </c>
      <c r="J15" s="1" t="s">
        <v>751</v>
      </c>
    </row>
    <row r="16" spans="1:10" ht="11.25">
      <c r="A16" s="1">
        <v>15</v>
      </c>
      <c r="B16" s="1" t="s">
        <v>745</v>
      </c>
      <c r="C16" s="1" t="s">
        <v>33</v>
      </c>
      <c r="D16" s="1" t="s">
        <v>812</v>
      </c>
      <c r="E16" s="1" t="s">
        <v>813</v>
      </c>
      <c r="F16" s="1" t="s">
        <v>814</v>
      </c>
      <c r="G16" s="1" t="s">
        <v>760</v>
      </c>
      <c r="J16" s="1" t="s">
        <v>751</v>
      </c>
    </row>
    <row r="17" spans="1:10" ht="11.25">
      <c r="A17" s="1">
        <v>16</v>
      </c>
      <c r="B17" s="1" t="s">
        <v>745</v>
      </c>
      <c r="C17" s="1" t="s">
        <v>33</v>
      </c>
      <c r="D17" s="1" t="s">
        <v>815</v>
      </c>
      <c r="E17" s="1" t="s">
        <v>816</v>
      </c>
      <c r="F17" s="1" t="s">
        <v>817</v>
      </c>
      <c r="G17" s="1" t="s">
        <v>818</v>
      </c>
      <c r="J17" s="1" t="s">
        <v>751</v>
      </c>
    </row>
    <row r="18" spans="1:10" ht="11.25">
      <c r="A18" s="1">
        <v>17</v>
      </c>
      <c r="B18" s="1" t="s">
        <v>745</v>
      </c>
      <c r="C18" s="1" t="s">
        <v>33</v>
      </c>
      <c r="D18" s="1" t="s">
        <v>819</v>
      </c>
      <c r="E18" s="1" t="s">
        <v>820</v>
      </c>
      <c r="F18" s="1" t="s">
        <v>821</v>
      </c>
      <c r="G18" s="1" t="s">
        <v>822</v>
      </c>
      <c r="J18" s="1" t="s">
        <v>751</v>
      </c>
    </row>
    <row r="19" spans="1:10" ht="11.25">
      <c r="A19" s="1">
        <v>18</v>
      </c>
      <c r="B19" s="1" t="s">
        <v>745</v>
      </c>
      <c r="C19" s="1" t="s">
        <v>33</v>
      </c>
      <c r="D19" s="1" t="s">
        <v>823</v>
      </c>
      <c r="E19" s="1" t="s">
        <v>824</v>
      </c>
      <c r="F19" s="1" t="s">
        <v>825</v>
      </c>
      <c r="G19" s="1" t="s">
        <v>826</v>
      </c>
      <c r="J19" s="1" t="s">
        <v>751</v>
      </c>
    </row>
    <row r="20" spans="1:10" ht="11.25">
      <c r="A20" s="1">
        <v>19</v>
      </c>
      <c r="B20" s="1" t="s">
        <v>745</v>
      </c>
      <c r="C20" s="1" t="s">
        <v>33</v>
      </c>
      <c r="D20" s="1" t="s">
        <v>827</v>
      </c>
      <c r="E20" s="1" t="s">
        <v>828</v>
      </c>
      <c r="F20" s="1" t="s">
        <v>829</v>
      </c>
      <c r="G20" s="1" t="s">
        <v>830</v>
      </c>
      <c r="J20" s="1" t="s">
        <v>751</v>
      </c>
    </row>
    <row r="21" spans="1:10" ht="11.25">
      <c r="A21" s="1">
        <v>20</v>
      </c>
      <c r="B21" s="1" t="s">
        <v>745</v>
      </c>
      <c r="C21" s="1" t="s">
        <v>33</v>
      </c>
      <c r="D21" s="1" t="s">
        <v>831</v>
      </c>
      <c r="E21" s="1" t="s">
        <v>832</v>
      </c>
      <c r="F21" s="1" t="s">
        <v>833</v>
      </c>
      <c r="G21" s="1" t="s">
        <v>834</v>
      </c>
      <c r="H21" s="1" t="s">
        <v>835</v>
      </c>
      <c r="J21" s="1" t="s">
        <v>751</v>
      </c>
    </row>
    <row r="22" spans="1:10" ht="11.25">
      <c r="A22" s="1">
        <v>21</v>
      </c>
      <c r="B22" s="1" t="s">
        <v>745</v>
      </c>
      <c r="C22" s="1" t="s">
        <v>33</v>
      </c>
      <c r="D22" s="1" t="s">
        <v>836</v>
      </c>
      <c r="E22" s="1" t="s">
        <v>837</v>
      </c>
      <c r="F22" s="1" t="s">
        <v>838</v>
      </c>
      <c r="G22" s="1" t="s">
        <v>839</v>
      </c>
      <c r="H22" s="1" t="s">
        <v>840</v>
      </c>
      <c r="J22" s="1" t="s">
        <v>751</v>
      </c>
    </row>
    <row r="23" spans="1:10" ht="11.25">
      <c r="A23" s="1">
        <v>22</v>
      </c>
      <c r="B23" s="1" t="s">
        <v>745</v>
      </c>
      <c r="C23" s="1" t="s">
        <v>33</v>
      </c>
      <c r="D23" s="1" t="s">
        <v>841</v>
      </c>
      <c r="E23" s="1" t="s">
        <v>842</v>
      </c>
      <c r="F23" s="1" t="s">
        <v>843</v>
      </c>
      <c r="G23" s="1" t="s">
        <v>755</v>
      </c>
      <c r="H23" s="1" t="s">
        <v>844</v>
      </c>
      <c r="J23" s="1" t="s">
        <v>751</v>
      </c>
    </row>
    <row r="24" spans="1:10" ht="11.25">
      <c r="A24" s="1">
        <v>23</v>
      </c>
      <c r="B24" s="1" t="s">
        <v>745</v>
      </c>
      <c r="C24" s="1" t="s">
        <v>33</v>
      </c>
      <c r="D24" s="1" t="s">
        <v>845</v>
      </c>
      <c r="E24" s="1" t="s">
        <v>846</v>
      </c>
      <c r="F24" s="1" t="s">
        <v>847</v>
      </c>
      <c r="G24" s="1" t="s">
        <v>848</v>
      </c>
      <c r="H24" s="1" t="s">
        <v>849</v>
      </c>
      <c r="J24" s="1" t="s">
        <v>751</v>
      </c>
    </row>
    <row r="25" spans="1:10" ht="11.25">
      <c r="A25" s="1">
        <v>24</v>
      </c>
      <c r="B25" s="1" t="s">
        <v>745</v>
      </c>
      <c r="C25" s="1" t="s">
        <v>33</v>
      </c>
      <c r="D25" s="1" t="s">
        <v>850</v>
      </c>
      <c r="E25" s="1" t="s">
        <v>851</v>
      </c>
      <c r="F25" s="1" t="s">
        <v>852</v>
      </c>
      <c r="G25" s="1" t="s">
        <v>853</v>
      </c>
      <c r="H25" s="1" t="s">
        <v>854</v>
      </c>
      <c r="J25" s="1" t="s">
        <v>751</v>
      </c>
    </row>
    <row r="26" spans="1:10" ht="11.25">
      <c r="A26" s="1">
        <v>25</v>
      </c>
      <c r="B26" s="1" t="s">
        <v>745</v>
      </c>
      <c r="C26" s="1" t="s">
        <v>33</v>
      </c>
      <c r="D26" s="1" t="s">
        <v>855</v>
      </c>
      <c r="E26" s="1" t="s">
        <v>856</v>
      </c>
      <c r="F26" s="1" t="s">
        <v>857</v>
      </c>
      <c r="G26" s="1" t="s">
        <v>755</v>
      </c>
      <c r="H26" s="1" t="s">
        <v>756</v>
      </c>
      <c r="J26" s="1" t="s">
        <v>751</v>
      </c>
    </row>
    <row r="27" spans="1:10" ht="11.25">
      <c r="A27" s="1">
        <v>26</v>
      </c>
      <c r="B27" s="1" t="s">
        <v>745</v>
      </c>
      <c r="C27" s="1" t="s">
        <v>33</v>
      </c>
      <c r="D27" s="1" t="s">
        <v>858</v>
      </c>
      <c r="E27" s="1" t="s">
        <v>859</v>
      </c>
      <c r="F27" s="1" t="s">
        <v>860</v>
      </c>
      <c r="G27" s="1" t="s">
        <v>861</v>
      </c>
      <c r="H27" s="1" t="s">
        <v>862</v>
      </c>
      <c r="J27" s="1" t="s">
        <v>751</v>
      </c>
    </row>
    <row r="28" spans="1:10" ht="11.25">
      <c r="A28" s="1">
        <v>27</v>
      </c>
      <c r="B28" s="1" t="s">
        <v>745</v>
      </c>
      <c r="C28" s="1" t="s">
        <v>33</v>
      </c>
      <c r="D28" s="1" t="s">
        <v>863</v>
      </c>
      <c r="E28" s="1" t="s">
        <v>864</v>
      </c>
      <c r="F28" s="1" t="s">
        <v>865</v>
      </c>
      <c r="G28" s="1" t="s">
        <v>755</v>
      </c>
      <c r="H28" s="1" t="s">
        <v>756</v>
      </c>
      <c r="J28" s="1" t="s">
        <v>751</v>
      </c>
    </row>
    <row r="29" spans="1:10" ht="11.25">
      <c r="A29" s="1">
        <v>28</v>
      </c>
      <c r="B29" s="1" t="s">
        <v>745</v>
      </c>
      <c r="C29" s="1" t="s">
        <v>33</v>
      </c>
      <c r="D29" s="1" t="s">
        <v>866</v>
      </c>
      <c r="E29" s="1" t="s">
        <v>867</v>
      </c>
      <c r="F29" s="1" t="s">
        <v>868</v>
      </c>
      <c r="G29" s="1" t="s">
        <v>869</v>
      </c>
      <c r="J29" s="1" t="s">
        <v>751</v>
      </c>
    </row>
    <row r="30" spans="1:10" ht="11.25">
      <c r="A30" s="1">
        <v>29</v>
      </c>
      <c r="B30" s="1" t="s">
        <v>745</v>
      </c>
      <c r="C30" s="1" t="s">
        <v>33</v>
      </c>
      <c r="D30" s="1" t="s">
        <v>870</v>
      </c>
      <c r="E30" s="1" t="s">
        <v>871</v>
      </c>
      <c r="F30" s="1" t="s">
        <v>872</v>
      </c>
      <c r="G30" s="1" t="s">
        <v>56</v>
      </c>
      <c r="H30" s="1" t="s">
        <v>873</v>
      </c>
      <c r="J30" s="1" t="s">
        <v>751</v>
      </c>
    </row>
    <row r="31" spans="1:10" ht="11.25">
      <c r="A31" s="1">
        <v>30</v>
      </c>
      <c r="B31" s="1" t="s">
        <v>745</v>
      </c>
      <c r="C31" s="1" t="s">
        <v>33</v>
      </c>
      <c r="D31" s="1" t="s">
        <v>874</v>
      </c>
      <c r="E31" s="1" t="s">
        <v>51</v>
      </c>
      <c r="F31" s="1" t="s">
        <v>54</v>
      </c>
      <c r="G31" s="1" t="s">
        <v>56</v>
      </c>
      <c r="H31" s="1" t="s">
        <v>875</v>
      </c>
      <c r="J31" s="1" t="s">
        <v>751</v>
      </c>
    </row>
    <row r="32" spans="1:10" ht="11.25">
      <c r="A32" s="1">
        <v>31</v>
      </c>
      <c r="B32" s="1" t="s">
        <v>745</v>
      </c>
      <c r="C32" s="1" t="s">
        <v>33</v>
      </c>
      <c r="D32" s="1" t="s">
        <v>876</v>
      </c>
      <c r="E32" s="1" t="s">
        <v>51</v>
      </c>
      <c r="F32" s="1" t="s">
        <v>54</v>
      </c>
      <c r="G32" s="1" t="s">
        <v>877</v>
      </c>
      <c r="H32" s="1" t="s">
        <v>878</v>
      </c>
      <c r="J32" s="1" t="s">
        <v>751</v>
      </c>
    </row>
    <row r="33" spans="1:10" ht="11.25">
      <c r="A33" s="1">
        <v>32</v>
      </c>
      <c r="B33" s="1" t="s">
        <v>745</v>
      </c>
      <c r="C33" s="1" t="s">
        <v>33</v>
      </c>
      <c r="D33" s="1" t="s">
        <v>879</v>
      </c>
      <c r="E33" s="1" t="s">
        <v>880</v>
      </c>
      <c r="F33" s="1" t="s">
        <v>881</v>
      </c>
      <c r="G33" s="1" t="s">
        <v>882</v>
      </c>
      <c r="J33" s="1" t="s">
        <v>751</v>
      </c>
    </row>
    <row r="34" spans="1:10" ht="11.25">
      <c r="A34" s="1">
        <v>33</v>
      </c>
      <c r="B34" s="1" t="s">
        <v>745</v>
      </c>
      <c r="C34" s="1" t="s">
        <v>33</v>
      </c>
      <c r="D34" s="1" t="s">
        <v>883</v>
      </c>
      <c r="E34" s="1" t="s">
        <v>884</v>
      </c>
      <c r="F34" s="1" t="s">
        <v>885</v>
      </c>
      <c r="G34" s="1" t="s">
        <v>886</v>
      </c>
      <c r="H34" s="1" t="s">
        <v>887</v>
      </c>
      <c r="J34" s="1" t="s">
        <v>751</v>
      </c>
    </row>
    <row r="35" spans="1:10" ht="11.25">
      <c r="A35" s="1">
        <v>34</v>
      </c>
      <c r="B35" s="1" t="s">
        <v>745</v>
      </c>
      <c r="C35" s="1" t="s">
        <v>33</v>
      </c>
      <c r="D35" s="1" t="s">
        <v>888</v>
      </c>
      <c r="E35" s="1" t="s">
        <v>889</v>
      </c>
      <c r="F35" s="1" t="s">
        <v>890</v>
      </c>
      <c r="G35" s="1" t="s">
        <v>891</v>
      </c>
      <c r="J35" s="1" t="s">
        <v>751</v>
      </c>
    </row>
    <row r="36" spans="1:10" ht="11.25">
      <c r="A36" s="1">
        <v>35</v>
      </c>
      <c r="B36" s="1" t="s">
        <v>745</v>
      </c>
      <c r="C36" s="1" t="s">
        <v>33</v>
      </c>
      <c r="D36" s="1" t="s">
        <v>892</v>
      </c>
      <c r="E36" s="1" t="s">
        <v>893</v>
      </c>
      <c r="F36" s="1" t="s">
        <v>894</v>
      </c>
      <c r="G36" s="1" t="s">
        <v>895</v>
      </c>
      <c r="J36" s="1" t="s">
        <v>751</v>
      </c>
    </row>
    <row r="37" spans="1:10" ht="11.25">
      <c r="A37" s="1">
        <v>36</v>
      </c>
      <c r="B37" s="1" t="s">
        <v>745</v>
      </c>
      <c r="C37" s="1" t="s">
        <v>33</v>
      </c>
      <c r="D37" s="1" t="s">
        <v>896</v>
      </c>
      <c r="E37" s="1" t="s">
        <v>897</v>
      </c>
      <c r="F37" s="1" t="s">
        <v>898</v>
      </c>
      <c r="G37" s="1" t="s">
        <v>895</v>
      </c>
      <c r="J37" s="1" t="s">
        <v>751</v>
      </c>
    </row>
    <row r="38" spans="1:10" ht="11.25">
      <c r="A38" s="1">
        <v>37</v>
      </c>
      <c r="B38" s="1" t="s">
        <v>745</v>
      </c>
      <c r="C38" s="1" t="s">
        <v>33</v>
      </c>
      <c r="D38" s="1" t="s">
        <v>899</v>
      </c>
      <c r="E38" s="1" t="s">
        <v>900</v>
      </c>
      <c r="F38" s="1" t="s">
        <v>901</v>
      </c>
      <c r="G38" s="1" t="s">
        <v>839</v>
      </c>
      <c r="H38" s="1" t="s">
        <v>902</v>
      </c>
      <c r="J38" s="1" t="s">
        <v>751</v>
      </c>
    </row>
    <row r="39" spans="1:10" ht="11.25">
      <c r="A39" s="1">
        <v>38</v>
      </c>
      <c r="B39" s="1" t="s">
        <v>745</v>
      </c>
      <c r="C39" s="1" t="s">
        <v>33</v>
      </c>
      <c r="D39" s="1" t="s">
        <v>903</v>
      </c>
      <c r="E39" s="1" t="s">
        <v>904</v>
      </c>
      <c r="F39" s="1" t="s">
        <v>905</v>
      </c>
      <c r="G39" s="1" t="s">
        <v>830</v>
      </c>
      <c r="J39" s="1" t="s">
        <v>751</v>
      </c>
    </row>
    <row r="40" spans="1:10" ht="11.25">
      <c r="A40" s="1">
        <v>39</v>
      </c>
      <c r="B40" s="1" t="s">
        <v>745</v>
      </c>
      <c r="C40" s="1" t="s">
        <v>33</v>
      </c>
      <c r="D40" s="1" t="s">
        <v>906</v>
      </c>
      <c r="E40" s="1" t="s">
        <v>907</v>
      </c>
      <c r="F40" s="1" t="s">
        <v>908</v>
      </c>
      <c r="G40" s="1" t="s">
        <v>895</v>
      </c>
      <c r="J40" s="1" t="s">
        <v>751</v>
      </c>
    </row>
    <row r="41" spans="1:10" ht="11.25">
      <c r="A41" s="1">
        <v>40</v>
      </c>
      <c r="B41" s="1" t="s">
        <v>745</v>
      </c>
      <c r="C41" s="1" t="s">
        <v>33</v>
      </c>
      <c r="D41" s="1" t="s">
        <v>909</v>
      </c>
      <c r="E41" s="1" t="s">
        <v>910</v>
      </c>
      <c r="F41" s="1" t="s">
        <v>911</v>
      </c>
      <c r="G41" s="1" t="s">
        <v>891</v>
      </c>
      <c r="H41" s="1" t="s">
        <v>912</v>
      </c>
      <c r="J41" s="1" t="s">
        <v>751</v>
      </c>
    </row>
    <row r="42" spans="1:10" ht="11.25">
      <c r="A42" s="1">
        <v>41</v>
      </c>
      <c r="B42" s="1" t="s">
        <v>745</v>
      </c>
      <c r="C42" s="1" t="s">
        <v>33</v>
      </c>
      <c r="D42" s="1" t="s">
        <v>913</v>
      </c>
      <c r="E42" s="1" t="s">
        <v>914</v>
      </c>
      <c r="F42" s="1" t="s">
        <v>915</v>
      </c>
      <c r="G42" s="1" t="s">
        <v>916</v>
      </c>
      <c r="J42" s="1" t="s">
        <v>751</v>
      </c>
    </row>
    <row r="43" spans="1:10" ht="11.25">
      <c r="A43" s="1">
        <v>42</v>
      </c>
      <c r="B43" s="1" t="s">
        <v>745</v>
      </c>
      <c r="C43" s="1" t="s">
        <v>33</v>
      </c>
      <c r="D43" s="1" t="s">
        <v>917</v>
      </c>
      <c r="E43" s="1" t="s">
        <v>918</v>
      </c>
      <c r="F43" s="1" t="s">
        <v>919</v>
      </c>
      <c r="G43" s="1" t="s">
        <v>768</v>
      </c>
      <c r="H43" s="1" t="s">
        <v>920</v>
      </c>
      <c r="J43" s="1" t="s">
        <v>751</v>
      </c>
    </row>
    <row r="44" spans="1:10" ht="11.25">
      <c r="A44" s="1">
        <v>43</v>
      </c>
      <c r="B44" s="1" t="s">
        <v>745</v>
      </c>
      <c r="C44" s="1" t="s">
        <v>33</v>
      </c>
      <c r="D44" s="1" t="s">
        <v>921</v>
      </c>
      <c r="E44" s="1" t="s">
        <v>922</v>
      </c>
      <c r="F44" s="1" t="s">
        <v>923</v>
      </c>
      <c r="G44" s="1" t="s">
        <v>924</v>
      </c>
      <c r="J44" s="1" t="s">
        <v>751</v>
      </c>
    </row>
    <row r="45" spans="1:10" ht="11.25">
      <c r="A45" s="1">
        <v>44</v>
      </c>
      <c r="B45" s="1" t="s">
        <v>745</v>
      </c>
      <c r="C45" s="1" t="s">
        <v>33</v>
      </c>
      <c r="D45" s="1" t="s">
        <v>925</v>
      </c>
      <c r="E45" s="1" t="s">
        <v>926</v>
      </c>
      <c r="F45" s="1" t="s">
        <v>927</v>
      </c>
      <c r="G45" s="1" t="s">
        <v>928</v>
      </c>
      <c r="J45" s="1" t="s">
        <v>751</v>
      </c>
    </row>
    <row r="46" spans="1:10" ht="11.25">
      <c r="A46" s="1">
        <v>45</v>
      </c>
      <c r="B46" s="1" t="s">
        <v>745</v>
      </c>
      <c r="C46" s="1" t="s">
        <v>33</v>
      </c>
      <c r="D46" s="1" t="s">
        <v>929</v>
      </c>
      <c r="E46" s="1" t="s">
        <v>930</v>
      </c>
      <c r="F46" s="1" t="s">
        <v>931</v>
      </c>
      <c r="G46" s="1" t="s">
        <v>932</v>
      </c>
      <c r="H46" s="1" t="s">
        <v>933</v>
      </c>
      <c r="J46" s="1" t="s">
        <v>751</v>
      </c>
    </row>
    <row r="47" spans="1:10" ht="11.25">
      <c r="A47" s="1">
        <v>46</v>
      </c>
      <c r="B47" s="1" t="s">
        <v>745</v>
      </c>
      <c r="C47" s="1" t="s">
        <v>33</v>
      </c>
      <c r="D47" s="1" t="s">
        <v>934</v>
      </c>
      <c r="E47" s="1" t="s">
        <v>935</v>
      </c>
      <c r="F47" s="1" t="s">
        <v>936</v>
      </c>
      <c r="G47" s="1" t="s">
        <v>781</v>
      </c>
      <c r="H47" s="1" t="s">
        <v>937</v>
      </c>
      <c r="J47" s="1" t="s">
        <v>751</v>
      </c>
    </row>
    <row r="48" spans="1:10" ht="11.25">
      <c r="A48" s="1">
        <v>47</v>
      </c>
      <c r="B48" s="1" t="s">
        <v>745</v>
      </c>
      <c r="C48" s="1" t="s">
        <v>33</v>
      </c>
      <c r="D48" s="1" t="s">
        <v>938</v>
      </c>
      <c r="E48" s="1" t="s">
        <v>939</v>
      </c>
      <c r="F48" s="1" t="s">
        <v>940</v>
      </c>
      <c r="G48" s="1" t="s">
        <v>895</v>
      </c>
      <c r="H48" s="1" t="s">
        <v>933</v>
      </c>
      <c r="J48" s="1" t="s">
        <v>751</v>
      </c>
    </row>
    <row r="49" spans="1:10" ht="11.25">
      <c r="A49" s="1">
        <v>48</v>
      </c>
      <c r="B49" s="1" t="s">
        <v>745</v>
      </c>
      <c r="C49" s="1" t="s">
        <v>33</v>
      </c>
      <c r="D49" s="1" t="s">
        <v>941</v>
      </c>
      <c r="E49" s="1" t="s">
        <v>942</v>
      </c>
      <c r="F49" s="1" t="s">
        <v>943</v>
      </c>
      <c r="G49" s="1" t="s">
        <v>944</v>
      </c>
      <c r="H49" s="1" t="s">
        <v>945</v>
      </c>
      <c r="J49" s="1" t="s">
        <v>751</v>
      </c>
    </row>
    <row r="50" spans="1:10" ht="11.25">
      <c r="A50" s="1">
        <v>49</v>
      </c>
      <c r="B50" s="1" t="s">
        <v>745</v>
      </c>
      <c r="C50" s="1" t="s">
        <v>33</v>
      </c>
      <c r="D50" s="1" t="s">
        <v>946</v>
      </c>
      <c r="E50" s="1" t="s">
        <v>947</v>
      </c>
      <c r="F50" s="1" t="s">
        <v>948</v>
      </c>
      <c r="G50" s="1" t="s">
        <v>776</v>
      </c>
      <c r="H50" s="1" t="s">
        <v>949</v>
      </c>
      <c r="J50" s="1" t="s">
        <v>751</v>
      </c>
    </row>
    <row r="51" spans="1:10" ht="11.25">
      <c r="A51" s="1">
        <v>50</v>
      </c>
      <c r="B51" s="1" t="s">
        <v>745</v>
      </c>
      <c r="C51" s="1" t="s">
        <v>33</v>
      </c>
      <c r="D51" s="1" t="s">
        <v>950</v>
      </c>
      <c r="E51" s="1" t="s">
        <v>951</v>
      </c>
      <c r="F51" s="1" t="s">
        <v>952</v>
      </c>
      <c r="G51" s="1" t="s">
        <v>776</v>
      </c>
      <c r="H51" s="1" t="s">
        <v>953</v>
      </c>
      <c r="J51" s="1" t="s">
        <v>751</v>
      </c>
    </row>
    <row r="52" spans="1:10" ht="11.25">
      <c r="A52" s="1">
        <v>51</v>
      </c>
      <c r="B52" s="1" t="s">
        <v>745</v>
      </c>
      <c r="C52" s="1" t="s">
        <v>33</v>
      </c>
      <c r="D52" s="1" t="s">
        <v>954</v>
      </c>
      <c r="E52" s="1" t="s">
        <v>955</v>
      </c>
      <c r="F52" s="1" t="s">
        <v>956</v>
      </c>
      <c r="G52" s="1" t="s">
        <v>957</v>
      </c>
      <c r="H52" s="1" t="s">
        <v>958</v>
      </c>
      <c r="J52" s="1" t="s">
        <v>751</v>
      </c>
    </row>
    <row r="53" spans="1:10" ht="11.25">
      <c r="A53" s="1">
        <v>52</v>
      </c>
      <c r="B53" s="1" t="s">
        <v>745</v>
      </c>
      <c r="C53" s="1" t="s">
        <v>33</v>
      </c>
      <c r="D53" s="1" t="s">
        <v>959</v>
      </c>
      <c r="E53" s="1" t="s">
        <v>960</v>
      </c>
      <c r="F53" s="1" t="s">
        <v>961</v>
      </c>
      <c r="G53" s="1" t="s">
        <v>957</v>
      </c>
      <c r="H53" s="1" t="s">
        <v>962</v>
      </c>
      <c r="J53" s="1" t="s">
        <v>751</v>
      </c>
    </row>
    <row r="54" spans="1:10" ht="11.25">
      <c r="A54" s="1">
        <v>53</v>
      </c>
      <c r="B54" s="1" t="s">
        <v>745</v>
      </c>
      <c r="C54" s="1" t="s">
        <v>33</v>
      </c>
      <c r="D54" s="1" t="s">
        <v>963</v>
      </c>
      <c r="E54" s="1" t="s">
        <v>964</v>
      </c>
      <c r="F54" s="1" t="s">
        <v>965</v>
      </c>
      <c r="G54" s="1" t="s">
        <v>957</v>
      </c>
      <c r="H54" s="1" t="s">
        <v>966</v>
      </c>
      <c r="J54" s="1" t="s">
        <v>751</v>
      </c>
    </row>
    <row r="55" spans="1:10" ht="11.25">
      <c r="A55" s="1">
        <v>54</v>
      </c>
      <c r="B55" s="1" t="s">
        <v>745</v>
      </c>
      <c r="C55" s="1" t="s">
        <v>33</v>
      </c>
      <c r="D55" s="1" t="s">
        <v>967</v>
      </c>
      <c r="E55" s="1" t="s">
        <v>968</v>
      </c>
      <c r="F55" s="1" t="s">
        <v>969</v>
      </c>
      <c r="G55" s="1" t="s">
        <v>957</v>
      </c>
      <c r="H55" s="1" t="s">
        <v>970</v>
      </c>
      <c r="J55" s="1" t="s">
        <v>751</v>
      </c>
    </row>
    <row r="56" spans="1:10" ht="11.25">
      <c r="A56" s="1">
        <v>55</v>
      </c>
      <c r="B56" s="1" t="s">
        <v>745</v>
      </c>
      <c r="C56" s="1" t="s">
        <v>33</v>
      </c>
      <c r="D56" s="1" t="s">
        <v>971</v>
      </c>
      <c r="E56" s="1" t="s">
        <v>972</v>
      </c>
      <c r="F56" s="1" t="s">
        <v>973</v>
      </c>
      <c r="G56" s="1" t="s">
        <v>755</v>
      </c>
      <c r="H56" s="1" t="s">
        <v>974</v>
      </c>
      <c r="J56" s="1" t="s">
        <v>751</v>
      </c>
    </row>
    <row r="57" spans="1:10" ht="11.25">
      <c r="A57" s="1">
        <v>56</v>
      </c>
      <c r="B57" s="1" t="s">
        <v>745</v>
      </c>
      <c r="C57" s="1" t="s">
        <v>33</v>
      </c>
      <c r="D57" s="1" t="s">
        <v>975</v>
      </c>
      <c r="E57" s="1" t="s">
        <v>976</v>
      </c>
      <c r="F57" s="1" t="s">
        <v>977</v>
      </c>
      <c r="G57" s="1" t="s">
        <v>978</v>
      </c>
      <c r="J57" s="1" t="s">
        <v>751</v>
      </c>
    </row>
    <row r="58" spans="1:10" ht="11.25">
      <c r="A58" s="1">
        <v>57</v>
      </c>
      <c r="B58" s="1" t="s">
        <v>745</v>
      </c>
      <c r="C58" s="1" t="s">
        <v>33</v>
      </c>
      <c r="D58" s="1" t="s">
        <v>979</v>
      </c>
      <c r="E58" s="1" t="s">
        <v>980</v>
      </c>
      <c r="F58" s="1" t="s">
        <v>981</v>
      </c>
      <c r="G58" s="1" t="s">
        <v>755</v>
      </c>
      <c r="H58" s="1" t="s">
        <v>756</v>
      </c>
      <c r="J58" s="1" t="s">
        <v>751</v>
      </c>
    </row>
    <row r="59" spans="1:10" ht="11.25">
      <c r="A59" s="1">
        <v>58</v>
      </c>
      <c r="B59" s="1" t="s">
        <v>745</v>
      </c>
      <c r="C59" s="1" t="s">
        <v>33</v>
      </c>
      <c r="D59" s="1" t="s">
        <v>982</v>
      </c>
      <c r="E59" s="1" t="s">
        <v>983</v>
      </c>
      <c r="F59" s="1" t="s">
        <v>984</v>
      </c>
      <c r="G59" s="1" t="s">
        <v>928</v>
      </c>
      <c r="J59" s="1" t="s">
        <v>751</v>
      </c>
    </row>
    <row r="60" spans="1:10" ht="11.25">
      <c r="A60" s="1">
        <v>59</v>
      </c>
      <c r="B60" s="1" t="s">
        <v>745</v>
      </c>
      <c r="C60" s="1" t="s">
        <v>33</v>
      </c>
      <c r="D60" s="1" t="s">
        <v>985</v>
      </c>
      <c r="E60" s="1" t="s">
        <v>986</v>
      </c>
      <c r="F60" s="1" t="s">
        <v>987</v>
      </c>
      <c r="G60" s="1" t="s">
        <v>988</v>
      </c>
      <c r="H60" s="1" t="s">
        <v>989</v>
      </c>
      <c r="J60" s="1" t="s">
        <v>751</v>
      </c>
    </row>
    <row r="61" spans="1:10" ht="11.25">
      <c r="A61" s="1">
        <v>60</v>
      </c>
      <c r="B61" s="1" t="s">
        <v>745</v>
      </c>
      <c r="C61" s="1" t="s">
        <v>33</v>
      </c>
      <c r="D61" s="1" t="s">
        <v>990</v>
      </c>
      <c r="E61" s="1" t="s">
        <v>991</v>
      </c>
      <c r="F61" s="1" t="s">
        <v>992</v>
      </c>
      <c r="G61" s="1" t="s">
        <v>993</v>
      </c>
      <c r="H61" s="1" t="s">
        <v>994</v>
      </c>
      <c r="J61" s="1" t="s">
        <v>751</v>
      </c>
    </row>
    <row r="62" spans="1:10" ht="11.25">
      <c r="A62" s="1">
        <v>61</v>
      </c>
      <c r="B62" s="1" t="s">
        <v>745</v>
      </c>
      <c r="C62" s="1" t="s">
        <v>33</v>
      </c>
      <c r="D62" s="1" t="s">
        <v>995</v>
      </c>
      <c r="E62" s="1" t="s">
        <v>996</v>
      </c>
      <c r="F62" s="1" t="s">
        <v>997</v>
      </c>
      <c r="G62" s="1" t="s">
        <v>760</v>
      </c>
      <c r="H62" s="1" t="s">
        <v>998</v>
      </c>
      <c r="J62" s="1" t="s">
        <v>751</v>
      </c>
    </row>
    <row r="63" spans="1:10" ht="11.25">
      <c r="A63" s="1">
        <v>62</v>
      </c>
      <c r="B63" s="1" t="s">
        <v>745</v>
      </c>
      <c r="C63" s="1" t="s">
        <v>33</v>
      </c>
      <c r="D63" s="1" t="s">
        <v>999</v>
      </c>
      <c r="E63" s="1" t="s">
        <v>1000</v>
      </c>
      <c r="F63" s="1" t="s">
        <v>1001</v>
      </c>
      <c r="G63" s="1" t="s">
        <v>760</v>
      </c>
      <c r="H63" s="1" t="s">
        <v>1002</v>
      </c>
      <c r="J63" s="1" t="s">
        <v>751</v>
      </c>
    </row>
    <row r="64" spans="1:10" ht="11.25">
      <c r="A64" s="1">
        <v>63</v>
      </c>
      <c r="B64" s="1" t="s">
        <v>745</v>
      </c>
      <c r="C64" s="1" t="s">
        <v>33</v>
      </c>
      <c r="D64" s="1" t="s">
        <v>1003</v>
      </c>
      <c r="E64" s="1" t="s">
        <v>1004</v>
      </c>
      <c r="F64" s="1" t="s">
        <v>1005</v>
      </c>
      <c r="G64" s="1" t="s">
        <v>1006</v>
      </c>
      <c r="H64" s="1" t="s">
        <v>1007</v>
      </c>
      <c r="J64" s="1" t="s">
        <v>751</v>
      </c>
    </row>
    <row r="65" spans="1:10" ht="11.25">
      <c r="A65" s="1">
        <v>64</v>
      </c>
      <c r="B65" s="1" t="s">
        <v>745</v>
      </c>
      <c r="C65" s="1" t="s">
        <v>33</v>
      </c>
      <c r="D65" s="1" t="s">
        <v>1008</v>
      </c>
      <c r="E65" s="1" t="s">
        <v>1009</v>
      </c>
      <c r="F65" s="1" t="s">
        <v>1010</v>
      </c>
      <c r="G65" s="1" t="s">
        <v>760</v>
      </c>
      <c r="H65" s="1" t="s">
        <v>1011</v>
      </c>
      <c r="J65" s="1" t="s">
        <v>751</v>
      </c>
    </row>
    <row r="66" spans="1:10" ht="11.25">
      <c r="A66" s="1">
        <v>65</v>
      </c>
      <c r="B66" s="1" t="s">
        <v>745</v>
      </c>
      <c r="C66" s="1" t="s">
        <v>33</v>
      </c>
      <c r="D66" s="1" t="s">
        <v>1012</v>
      </c>
      <c r="E66" s="1" t="s">
        <v>1013</v>
      </c>
      <c r="F66" s="1" t="s">
        <v>1014</v>
      </c>
      <c r="G66" s="1" t="s">
        <v>993</v>
      </c>
      <c r="H66" s="1" t="s">
        <v>1015</v>
      </c>
      <c r="J66" s="1" t="s">
        <v>751</v>
      </c>
    </row>
    <row r="67" spans="1:10" ht="11.25">
      <c r="A67" s="1">
        <v>66</v>
      </c>
      <c r="B67" s="1" t="s">
        <v>745</v>
      </c>
      <c r="C67" s="1" t="s">
        <v>33</v>
      </c>
      <c r="D67" s="1" t="s">
        <v>1016</v>
      </c>
      <c r="E67" s="1" t="s">
        <v>1017</v>
      </c>
      <c r="F67" s="1" t="s">
        <v>1018</v>
      </c>
      <c r="G67" s="1" t="s">
        <v>993</v>
      </c>
      <c r="H67" s="1" t="s">
        <v>1019</v>
      </c>
      <c r="J67" s="1" t="s">
        <v>751</v>
      </c>
    </row>
    <row r="68" spans="1:10" ht="11.25">
      <c r="A68" s="1">
        <v>67</v>
      </c>
      <c r="B68" s="1" t="s">
        <v>745</v>
      </c>
      <c r="C68" s="1" t="s">
        <v>33</v>
      </c>
      <c r="D68" s="1" t="s">
        <v>1020</v>
      </c>
      <c r="E68" s="1" t="s">
        <v>1021</v>
      </c>
      <c r="F68" s="1" t="s">
        <v>1022</v>
      </c>
      <c r="G68" s="1" t="s">
        <v>993</v>
      </c>
      <c r="H68" s="1" t="s">
        <v>1023</v>
      </c>
      <c r="J68" s="1" t="s">
        <v>751</v>
      </c>
    </row>
    <row r="69" spans="1:10" ht="11.25">
      <c r="A69" s="1">
        <v>68</v>
      </c>
      <c r="B69" s="1" t="s">
        <v>745</v>
      </c>
      <c r="C69" s="1" t="s">
        <v>33</v>
      </c>
      <c r="D69" s="1" t="s">
        <v>1024</v>
      </c>
      <c r="E69" s="1" t="s">
        <v>1025</v>
      </c>
      <c r="F69" s="1" t="s">
        <v>1026</v>
      </c>
      <c r="G69" s="1" t="s">
        <v>988</v>
      </c>
      <c r="H69" s="1" t="s">
        <v>1027</v>
      </c>
      <c r="J69" s="1" t="s">
        <v>751</v>
      </c>
    </row>
    <row r="70" spans="1:10" ht="11.25">
      <c r="A70" s="1">
        <v>69</v>
      </c>
      <c r="B70" s="1" t="s">
        <v>745</v>
      </c>
      <c r="C70" s="1" t="s">
        <v>33</v>
      </c>
      <c r="D70" s="1" t="s">
        <v>1028</v>
      </c>
      <c r="E70" s="1" t="s">
        <v>1029</v>
      </c>
      <c r="F70" s="1" t="s">
        <v>1030</v>
      </c>
      <c r="G70" s="1" t="s">
        <v>760</v>
      </c>
      <c r="J70" s="1" t="s">
        <v>751</v>
      </c>
    </row>
    <row r="71" spans="1:10" ht="11.25">
      <c r="A71" s="1">
        <v>70</v>
      </c>
      <c r="B71" s="1" t="s">
        <v>745</v>
      </c>
      <c r="C71" s="1" t="s">
        <v>33</v>
      </c>
      <c r="D71" s="1" t="s">
        <v>1031</v>
      </c>
      <c r="E71" s="1" t="s">
        <v>1032</v>
      </c>
      <c r="F71" s="1" t="s">
        <v>1033</v>
      </c>
      <c r="G71" s="1" t="s">
        <v>993</v>
      </c>
      <c r="H71" s="1" t="s">
        <v>1034</v>
      </c>
      <c r="J71" s="1" t="s">
        <v>751</v>
      </c>
    </row>
    <row r="72" spans="1:10" ht="11.25">
      <c r="A72" s="1">
        <v>71</v>
      </c>
      <c r="B72" s="1" t="s">
        <v>745</v>
      </c>
      <c r="C72" s="1" t="s">
        <v>33</v>
      </c>
      <c r="D72" s="1" t="s">
        <v>1035</v>
      </c>
      <c r="E72" s="1" t="s">
        <v>1036</v>
      </c>
      <c r="F72" s="1" t="s">
        <v>1037</v>
      </c>
      <c r="G72" s="1" t="s">
        <v>760</v>
      </c>
      <c r="H72" s="1" t="s">
        <v>1038</v>
      </c>
      <c r="J72" s="1" t="s">
        <v>751</v>
      </c>
    </row>
    <row r="73" spans="1:10" ht="11.25">
      <c r="A73" s="1">
        <v>72</v>
      </c>
      <c r="B73" s="1" t="s">
        <v>745</v>
      </c>
      <c r="C73" s="1" t="s">
        <v>33</v>
      </c>
      <c r="D73" s="1" t="s">
        <v>1039</v>
      </c>
      <c r="E73" s="1" t="s">
        <v>1040</v>
      </c>
      <c r="F73" s="1" t="s">
        <v>1041</v>
      </c>
      <c r="G73" s="1" t="s">
        <v>760</v>
      </c>
      <c r="J73" s="1" t="s">
        <v>751</v>
      </c>
    </row>
    <row r="74" spans="1:10" ht="11.25">
      <c r="A74" s="1">
        <v>73</v>
      </c>
      <c r="B74" s="1" t="s">
        <v>745</v>
      </c>
      <c r="C74" s="1" t="s">
        <v>33</v>
      </c>
      <c r="D74" s="1" t="s">
        <v>1042</v>
      </c>
      <c r="E74" s="1" t="s">
        <v>1043</v>
      </c>
      <c r="F74" s="1" t="s">
        <v>1044</v>
      </c>
      <c r="G74" s="1" t="s">
        <v>1045</v>
      </c>
      <c r="H74" s="1" t="s">
        <v>1046</v>
      </c>
      <c r="J74" s="1" t="s">
        <v>751</v>
      </c>
    </row>
    <row r="75" spans="1:10" ht="11.25">
      <c r="A75" s="1">
        <v>74</v>
      </c>
      <c r="B75" s="1" t="s">
        <v>745</v>
      </c>
      <c r="C75" s="1" t="s">
        <v>33</v>
      </c>
      <c r="D75" s="1" t="s">
        <v>1047</v>
      </c>
      <c r="E75" s="1" t="s">
        <v>1048</v>
      </c>
      <c r="F75" s="1" t="s">
        <v>1049</v>
      </c>
      <c r="G75" s="1" t="s">
        <v>1050</v>
      </c>
      <c r="H75" s="1" t="s">
        <v>1051</v>
      </c>
      <c r="J75" s="1" t="s">
        <v>751</v>
      </c>
    </row>
    <row r="76" spans="1:10" ht="11.25">
      <c r="A76" s="1">
        <v>75</v>
      </c>
      <c r="B76" s="1" t="s">
        <v>745</v>
      </c>
      <c r="C76" s="1" t="s">
        <v>33</v>
      </c>
      <c r="D76" s="1" t="s">
        <v>1052</v>
      </c>
      <c r="E76" s="1" t="s">
        <v>1053</v>
      </c>
      <c r="F76" s="1" t="s">
        <v>1054</v>
      </c>
      <c r="G76" s="1" t="s">
        <v>796</v>
      </c>
      <c r="H76" s="1" t="s">
        <v>1055</v>
      </c>
      <c r="J76" s="1" t="s">
        <v>751</v>
      </c>
    </row>
    <row r="77" spans="1:10" ht="11.25">
      <c r="A77" s="1">
        <v>76</v>
      </c>
      <c r="B77" s="1" t="s">
        <v>745</v>
      </c>
      <c r="C77" s="1" t="s">
        <v>33</v>
      </c>
      <c r="D77" s="1" t="s">
        <v>1056</v>
      </c>
      <c r="E77" s="1" t="s">
        <v>1057</v>
      </c>
      <c r="F77" s="1" t="s">
        <v>1058</v>
      </c>
      <c r="G77" s="1" t="s">
        <v>1045</v>
      </c>
      <c r="H77" s="1" t="s">
        <v>1059</v>
      </c>
      <c r="J77" s="1" t="s">
        <v>751</v>
      </c>
    </row>
    <row r="78" spans="1:10" ht="11.25">
      <c r="A78" s="1">
        <v>77</v>
      </c>
      <c r="B78" s="1" t="s">
        <v>745</v>
      </c>
      <c r="C78" s="1" t="s">
        <v>33</v>
      </c>
      <c r="D78" s="1" t="s">
        <v>1060</v>
      </c>
      <c r="E78" s="1" t="s">
        <v>1061</v>
      </c>
      <c r="F78" s="1" t="s">
        <v>1062</v>
      </c>
      <c r="G78" s="1" t="s">
        <v>1045</v>
      </c>
      <c r="H78" s="1" t="s">
        <v>1063</v>
      </c>
      <c r="J78" s="1" t="s">
        <v>751</v>
      </c>
    </row>
    <row r="79" spans="1:10" ht="11.25">
      <c r="A79" s="1">
        <v>78</v>
      </c>
      <c r="B79" s="1" t="s">
        <v>745</v>
      </c>
      <c r="C79" s="1" t="s">
        <v>33</v>
      </c>
      <c r="D79" s="1" t="s">
        <v>1064</v>
      </c>
      <c r="E79" s="1" t="s">
        <v>1065</v>
      </c>
      <c r="F79" s="1" t="s">
        <v>1066</v>
      </c>
      <c r="G79" s="1" t="s">
        <v>1050</v>
      </c>
      <c r="H79" s="1" t="s">
        <v>1067</v>
      </c>
      <c r="J79" s="1" t="s">
        <v>751</v>
      </c>
    </row>
    <row r="80" spans="1:10" ht="11.25">
      <c r="A80" s="1">
        <v>79</v>
      </c>
      <c r="B80" s="1" t="s">
        <v>745</v>
      </c>
      <c r="C80" s="1" t="s">
        <v>33</v>
      </c>
      <c r="D80" s="1" t="s">
        <v>1068</v>
      </c>
      <c r="E80" s="1" t="s">
        <v>1069</v>
      </c>
      <c r="F80" s="1" t="s">
        <v>1070</v>
      </c>
      <c r="G80" s="1" t="s">
        <v>1045</v>
      </c>
      <c r="H80" s="1" t="s">
        <v>1059</v>
      </c>
      <c r="J80" s="1" t="s">
        <v>751</v>
      </c>
    </row>
    <row r="81" spans="1:10" ht="11.25">
      <c r="A81" s="1">
        <v>80</v>
      </c>
      <c r="B81" s="1" t="s">
        <v>745</v>
      </c>
      <c r="C81" s="1" t="s">
        <v>33</v>
      </c>
      <c r="D81" s="1" t="s">
        <v>1071</v>
      </c>
      <c r="E81" s="1" t="s">
        <v>1072</v>
      </c>
      <c r="F81" s="1" t="s">
        <v>1073</v>
      </c>
      <c r="G81" s="1" t="s">
        <v>1045</v>
      </c>
      <c r="H81" s="1" t="s">
        <v>1059</v>
      </c>
      <c r="J81" s="1" t="s">
        <v>751</v>
      </c>
    </row>
    <row r="82" spans="1:10" ht="11.25">
      <c r="A82" s="1">
        <v>81</v>
      </c>
      <c r="B82" s="1" t="s">
        <v>745</v>
      </c>
      <c r="C82" s="1" t="s">
        <v>33</v>
      </c>
      <c r="D82" s="1" t="s">
        <v>1074</v>
      </c>
      <c r="E82" s="1" t="s">
        <v>1075</v>
      </c>
      <c r="F82" s="1" t="s">
        <v>1076</v>
      </c>
      <c r="G82" s="1" t="s">
        <v>1077</v>
      </c>
      <c r="H82" s="1" t="s">
        <v>1078</v>
      </c>
      <c r="J82" s="1" t="s">
        <v>751</v>
      </c>
    </row>
    <row r="83" spans="1:10" ht="11.25">
      <c r="A83" s="1">
        <v>82</v>
      </c>
      <c r="B83" s="1" t="s">
        <v>745</v>
      </c>
      <c r="C83" s="1" t="s">
        <v>33</v>
      </c>
      <c r="D83" s="1" t="s">
        <v>1079</v>
      </c>
      <c r="E83" s="1" t="s">
        <v>1080</v>
      </c>
      <c r="F83" s="1" t="s">
        <v>1081</v>
      </c>
      <c r="G83" s="1" t="s">
        <v>796</v>
      </c>
      <c r="H83" s="1" t="s">
        <v>1082</v>
      </c>
      <c r="J83" s="1" t="s">
        <v>751</v>
      </c>
    </row>
    <row r="84" spans="1:10" ht="11.25">
      <c r="A84" s="1">
        <v>83</v>
      </c>
      <c r="B84" s="1" t="s">
        <v>745</v>
      </c>
      <c r="C84" s="1" t="s">
        <v>33</v>
      </c>
      <c r="D84" s="1" t="s">
        <v>1083</v>
      </c>
      <c r="E84" s="1" t="s">
        <v>1084</v>
      </c>
      <c r="F84" s="1" t="s">
        <v>1085</v>
      </c>
      <c r="G84" s="1" t="s">
        <v>988</v>
      </c>
      <c r="H84" s="1" t="s">
        <v>1086</v>
      </c>
      <c r="J84" s="1" t="s">
        <v>751</v>
      </c>
    </row>
    <row r="85" spans="1:10" ht="11.25">
      <c r="A85" s="1">
        <v>84</v>
      </c>
      <c r="B85" s="1" t="s">
        <v>745</v>
      </c>
      <c r="C85" s="1" t="s">
        <v>33</v>
      </c>
      <c r="D85" s="1" t="s">
        <v>1087</v>
      </c>
      <c r="E85" s="1" t="s">
        <v>1088</v>
      </c>
      <c r="F85" s="1" t="s">
        <v>1089</v>
      </c>
      <c r="G85" s="1" t="s">
        <v>810</v>
      </c>
      <c r="H85" s="1" t="s">
        <v>1090</v>
      </c>
      <c r="J85" s="1" t="s">
        <v>751</v>
      </c>
    </row>
    <row r="86" spans="1:10" ht="11.25">
      <c r="A86" s="1">
        <v>85</v>
      </c>
      <c r="B86" s="1" t="s">
        <v>745</v>
      </c>
      <c r="C86" s="1" t="s">
        <v>33</v>
      </c>
      <c r="D86" s="1" t="s">
        <v>1091</v>
      </c>
      <c r="E86" s="1" t="s">
        <v>1092</v>
      </c>
      <c r="F86" s="1" t="s">
        <v>1093</v>
      </c>
      <c r="G86" s="1" t="s">
        <v>810</v>
      </c>
      <c r="H86" s="1" t="s">
        <v>1094</v>
      </c>
      <c r="J86" s="1" t="s">
        <v>751</v>
      </c>
    </row>
    <row r="87" spans="1:10" ht="11.25">
      <c r="A87" s="1">
        <v>86</v>
      </c>
      <c r="B87" s="1" t="s">
        <v>745</v>
      </c>
      <c r="C87" s="1" t="s">
        <v>33</v>
      </c>
      <c r="D87" s="1" t="s">
        <v>1095</v>
      </c>
      <c r="E87" s="1" t="s">
        <v>1096</v>
      </c>
      <c r="F87" s="1" t="s">
        <v>1097</v>
      </c>
      <c r="G87" s="1" t="s">
        <v>810</v>
      </c>
      <c r="H87" s="1" t="s">
        <v>1094</v>
      </c>
      <c r="J87" s="1" t="s">
        <v>751</v>
      </c>
    </row>
    <row r="88" spans="1:10" ht="11.25">
      <c r="A88" s="1">
        <v>87</v>
      </c>
      <c r="B88" s="1" t="s">
        <v>745</v>
      </c>
      <c r="C88" s="1" t="s">
        <v>33</v>
      </c>
      <c r="D88" s="1" t="s">
        <v>1098</v>
      </c>
      <c r="E88" s="1" t="s">
        <v>1099</v>
      </c>
      <c r="F88" s="1" t="s">
        <v>1100</v>
      </c>
      <c r="G88" s="1" t="s">
        <v>810</v>
      </c>
      <c r="H88" s="1" t="s">
        <v>1101</v>
      </c>
      <c r="J88" s="1" t="s">
        <v>751</v>
      </c>
    </row>
    <row r="89" spans="1:10" ht="11.25">
      <c r="A89" s="1">
        <v>88</v>
      </c>
      <c r="B89" s="1" t="s">
        <v>745</v>
      </c>
      <c r="C89" s="1" t="s">
        <v>33</v>
      </c>
      <c r="D89" s="1" t="s">
        <v>1102</v>
      </c>
      <c r="E89" s="1" t="s">
        <v>1103</v>
      </c>
      <c r="F89" s="1" t="s">
        <v>1104</v>
      </c>
      <c r="G89" s="1" t="s">
        <v>776</v>
      </c>
      <c r="H89" s="1" t="s">
        <v>1105</v>
      </c>
      <c r="J89" s="1" t="s">
        <v>751</v>
      </c>
    </row>
    <row r="90" spans="1:10" ht="11.25">
      <c r="A90" s="1">
        <v>89</v>
      </c>
      <c r="B90" s="1" t="s">
        <v>745</v>
      </c>
      <c r="C90" s="1" t="s">
        <v>33</v>
      </c>
      <c r="D90" s="1" t="s">
        <v>1106</v>
      </c>
      <c r="E90" s="1" t="s">
        <v>1107</v>
      </c>
      <c r="F90" s="1" t="s">
        <v>1108</v>
      </c>
      <c r="G90" s="1" t="s">
        <v>818</v>
      </c>
      <c r="J90" s="1" t="s">
        <v>751</v>
      </c>
    </row>
    <row r="91" spans="1:10" ht="11.25">
      <c r="A91" s="1">
        <v>90</v>
      </c>
      <c r="B91" s="1" t="s">
        <v>745</v>
      </c>
      <c r="C91" s="1" t="s">
        <v>33</v>
      </c>
      <c r="D91" s="1" t="s">
        <v>1109</v>
      </c>
      <c r="E91" s="1" t="s">
        <v>1110</v>
      </c>
      <c r="F91" s="1" t="s">
        <v>1111</v>
      </c>
      <c r="G91" s="1" t="s">
        <v>818</v>
      </c>
      <c r="J91" s="1" t="s">
        <v>751</v>
      </c>
    </row>
    <row r="92" spans="1:10" ht="11.25">
      <c r="A92" s="1">
        <v>91</v>
      </c>
      <c r="B92" s="1" t="s">
        <v>745</v>
      </c>
      <c r="C92" s="1" t="s">
        <v>33</v>
      </c>
      <c r="D92" s="1" t="s">
        <v>1112</v>
      </c>
      <c r="E92" s="1" t="s">
        <v>1113</v>
      </c>
      <c r="F92" s="1" t="s">
        <v>1114</v>
      </c>
      <c r="G92" s="1" t="s">
        <v>1115</v>
      </c>
      <c r="J92" s="1" t="s">
        <v>751</v>
      </c>
    </row>
    <row r="93" spans="1:10" ht="11.25">
      <c r="A93" s="1">
        <v>92</v>
      </c>
      <c r="B93" s="1" t="s">
        <v>745</v>
      </c>
      <c r="C93" s="1" t="s">
        <v>33</v>
      </c>
      <c r="D93" s="1" t="s">
        <v>1116</v>
      </c>
      <c r="E93" s="1" t="s">
        <v>1117</v>
      </c>
      <c r="F93" s="1" t="s">
        <v>1118</v>
      </c>
      <c r="G93" s="1" t="s">
        <v>924</v>
      </c>
      <c r="J93" s="1" t="s">
        <v>751</v>
      </c>
    </row>
    <row r="94" spans="1:10" ht="11.25">
      <c r="A94" s="1">
        <v>93</v>
      </c>
      <c r="B94" s="1" t="s">
        <v>745</v>
      </c>
      <c r="C94" s="1" t="s">
        <v>33</v>
      </c>
      <c r="D94" s="1" t="s">
        <v>1119</v>
      </c>
      <c r="E94" s="1" t="s">
        <v>1120</v>
      </c>
      <c r="F94" s="1" t="s">
        <v>1121</v>
      </c>
      <c r="G94" s="1" t="s">
        <v>810</v>
      </c>
      <c r="H94" s="1" t="s">
        <v>1122</v>
      </c>
      <c r="J94" s="1" t="s">
        <v>751</v>
      </c>
    </row>
    <row r="95" spans="1:10" ht="11.25">
      <c r="A95" s="1">
        <v>94</v>
      </c>
      <c r="B95" s="1" t="s">
        <v>745</v>
      </c>
      <c r="C95" s="1" t="s">
        <v>33</v>
      </c>
      <c r="D95" s="1" t="s">
        <v>1123</v>
      </c>
      <c r="E95" s="1" t="s">
        <v>1124</v>
      </c>
      <c r="F95" s="1" t="s">
        <v>1125</v>
      </c>
      <c r="G95" s="1" t="s">
        <v>810</v>
      </c>
      <c r="H95" s="1" t="s">
        <v>1126</v>
      </c>
      <c r="J95" s="1" t="s">
        <v>751</v>
      </c>
    </row>
    <row r="96" spans="1:10" ht="11.25">
      <c r="A96" s="1">
        <v>95</v>
      </c>
      <c r="B96" s="1" t="s">
        <v>745</v>
      </c>
      <c r="C96" s="1" t="s">
        <v>33</v>
      </c>
      <c r="D96" s="1" t="s">
        <v>1127</v>
      </c>
      <c r="E96" s="1" t="s">
        <v>1128</v>
      </c>
      <c r="F96" s="1" t="s">
        <v>1129</v>
      </c>
      <c r="G96" s="1" t="s">
        <v>1077</v>
      </c>
      <c r="J96" s="1" t="s">
        <v>751</v>
      </c>
    </row>
    <row r="97" spans="1:10" ht="11.25">
      <c r="A97" s="1">
        <v>96</v>
      </c>
      <c r="B97" s="1" t="s">
        <v>745</v>
      </c>
      <c r="C97" s="1" t="s">
        <v>33</v>
      </c>
      <c r="D97" s="1" t="s">
        <v>1130</v>
      </c>
      <c r="E97" s="1" t="s">
        <v>1131</v>
      </c>
      <c r="F97" s="1" t="s">
        <v>1132</v>
      </c>
      <c r="G97" s="1" t="s">
        <v>810</v>
      </c>
      <c r="H97" s="1" t="s">
        <v>1133</v>
      </c>
      <c r="J97" s="1" t="s">
        <v>751</v>
      </c>
    </row>
    <row r="98" spans="1:10" ht="11.25">
      <c r="A98" s="1">
        <v>97</v>
      </c>
      <c r="B98" s="1" t="s">
        <v>745</v>
      </c>
      <c r="C98" s="1" t="s">
        <v>33</v>
      </c>
      <c r="D98" s="1" t="s">
        <v>1134</v>
      </c>
      <c r="E98" s="1" t="s">
        <v>1135</v>
      </c>
      <c r="F98" s="1" t="s">
        <v>1136</v>
      </c>
      <c r="G98" s="1" t="s">
        <v>1137</v>
      </c>
      <c r="H98" s="1" t="s">
        <v>1138</v>
      </c>
      <c r="J98" s="1" t="s">
        <v>751</v>
      </c>
    </row>
    <row r="99" spans="1:10" ht="11.25">
      <c r="A99" s="1">
        <v>98</v>
      </c>
      <c r="B99" s="1" t="s">
        <v>745</v>
      </c>
      <c r="C99" s="1" t="s">
        <v>33</v>
      </c>
      <c r="D99" s="1" t="s">
        <v>1139</v>
      </c>
      <c r="E99" s="1" t="s">
        <v>1140</v>
      </c>
      <c r="F99" s="1" t="s">
        <v>1141</v>
      </c>
      <c r="G99" s="1" t="s">
        <v>1137</v>
      </c>
      <c r="H99" s="1" t="s">
        <v>1142</v>
      </c>
      <c r="J99" s="1" t="s">
        <v>751</v>
      </c>
    </row>
    <row r="100" spans="1:10" ht="11.25">
      <c r="A100" s="1">
        <v>99</v>
      </c>
      <c r="B100" s="1" t="s">
        <v>745</v>
      </c>
      <c r="C100" s="1" t="s">
        <v>33</v>
      </c>
      <c r="D100" s="1" t="s">
        <v>1143</v>
      </c>
      <c r="E100" s="1" t="s">
        <v>1144</v>
      </c>
      <c r="F100" s="1" t="s">
        <v>1145</v>
      </c>
      <c r="G100" s="1" t="s">
        <v>1146</v>
      </c>
      <c r="J100" s="1" t="s">
        <v>751</v>
      </c>
    </row>
    <row r="101" spans="1:10" ht="11.25">
      <c r="A101" s="1">
        <v>100</v>
      </c>
      <c r="B101" s="1" t="s">
        <v>745</v>
      </c>
      <c r="C101" s="1" t="s">
        <v>33</v>
      </c>
      <c r="D101" s="1" t="s">
        <v>1147</v>
      </c>
      <c r="E101" s="1" t="s">
        <v>1148</v>
      </c>
      <c r="F101" s="1" t="s">
        <v>1149</v>
      </c>
      <c r="G101" s="1" t="s">
        <v>1146</v>
      </c>
      <c r="H101" s="1" t="s">
        <v>1150</v>
      </c>
      <c r="J101" s="1" t="s">
        <v>751</v>
      </c>
    </row>
    <row r="102" spans="1:10" ht="11.25">
      <c r="A102" s="1">
        <v>101</v>
      </c>
      <c r="B102" s="1" t="s">
        <v>745</v>
      </c>
      <c r="C102" s="1" t="s">
        <v>33</v>
      </c>
      <c r="D102" s="1" t="s">
        <v>1151</v>
      </c>
      <c r="E102" s="1" t="s">
        <v>1152</v>
      </c>
      <c r="F102" s="1" t="s">
        <v>1153</v>
      </c>
      <c r="G102" s="1" t="s">
        <v>1146</v>
      </c>
      <c r="J102" s="1" t="s">
        <v>751</v>
      </c>
    </row>
    <row r="103" spans="1:10" ht="11.25">
      <c r="A103" s="1">
        <v>102</v>
      </c>
      <c r="B103" s="1" t="s">
        <v>745</v>
      </c>
      <c r="C103" s="1" t="s">
        <v>33</v>
      </c>
      <c r="D103" s="1" t="s">
        <v>1154</v>
      </c>
      <c r="E103" s="1" t="s">
        <v>1155</v>
      </c>
      <c r="F103" s="1" t="s">
        <v>1156</v>
      </c>
      <c r="G103" s="1" t="s">
        <v>1146</v>
      </c>
      <c r="J103" s="1" t="s">
        <v>751</v>
      </c>
    </row>
    <row r="104" spans="1:10" ht="11.25">
      <c r="A104" s="1">
        <v>103</v>
      </c>
      <c r="B104" s="1" t="s">
        <v>745</v>
      </c>
      <c r="C104" s="1" t="s">
        <v>33</v>
      </c>
      <c r="D104" s="1" t="s">
        <v>1157</v>
      </c>
      <c r="E104" s="1" t="s">
        <v>1158</v>
      </c>
      <c r="F104" s="1" t="s">
        <v>1159</v>
      </c>
      <c r="G104" s="1" t="s">
        <v>1146</v>
      </c>
      <c r="J104" s="1" t="s">
        <v>751</v>
      </c>
    </row>
    <row r="105" spans="1:10" ht="11.25">
      <c r="A105" s="1">
        <v>104</v>
      </c>
      <c r="B105" s="1" t="s">
        <v>745</v>
      </c>
      <c r="C105" s="1" t="s">
        <v>33</v>
      </c>
      <c r="D105" s="1" t="s">
        <v>1160</v>
      </c>
      <c r="E105" s="1" t="s">
        <v>1161</v>
      </c>
      <c r="F105" s="1" t="s">
        <v>1162</v>
      </c>
      <c r="G105" s="1" t="s">
        <v>1163</v>
      </c>
      <c r="H105" s="1" t="s">
        <v>1164</v>
      </c>
      <c r="J105" s="1" t="s">
        <v>751</v>
      </c>
    </row>
    <row r="106" spans="1:10" ht="11.25">
      <c r="A106" s="1">
        <v>105</v>
      </c>
      <c r="B106" s="1" t="s">
        <v>745</v>
      </c>
      <c r="C106" s="1" t="s">
        <v>33</v>
      </c>
      <c r="D106" s="1" t="s">
        <v>1165</v>
      </c>
      <c r="E106" s="1" t="s">
        <v>1166</v>
      </c>
      <c r="F106" s="1" t="s">
        <v>1167</v>
      </c>
      <c r="G106" s="1" t="s">
        <v>755</v>
      </c>
      <c r="H106" s="1" t="s">
        <v>756</v>
      </c>
      <c r="J106" s="1" t="s">
        <v>751</v>
      </c>
    </row>
    <row r="107" spans="1:10" ht="11.25">
      <c r="A107" s="1">
        <v>106</v>
      </c>
      <c r="B107" s="1" t="s">
        <v>745</v>
      </c>
      <c r="C107" s="1" t="s">
        <v>33</v>
      </c>
      <c r="D107" s="1" t="s">
        <v>1168</v>
      </c>
      <c r="E107" s="1" t="s">
        <v>1169</v>
      </c>
      <c r="F107" s="1" t="s">
        <v>1170</v>
      </c>
      <c r="G107" s="1" t="s">
        <v>1146</v>
      </c>
      <c r="J107" s="1" t="s">
        <v>751</v>
      </c>
    </row>
    <row r="108" spans="1:10" ht="11.25">
      <c r="A108" s="1">
        <v>107</v>
      </c>
      <c r="B108" s="1" t="s">
        <v>745</v>
      </c>
      <c r="C108" s="1" t="s">
        <v>33</v>
      </c>
      <c r="D108" s="1" t="s">
        <v>1171</v>
      </c>
      <c r="E108" s="1" t="s">
        <v>1172</v>
      </c>
      <c r="F108" s="1" t="s">
        <v>1173</v>
      </c>
      <c r="G108" s="1" t="s">
        <v>1174</v>
      </c>
      <c r="J108" s="1" t="s">
        <v>751</v>
      </c>
    </row>
    <row r="109" spans="1:10" ht="11.25">
      <c r="A109" s="1">
        <v>108</v>
      </c>
      <c r="B109" s="1" t="s">
        <v>745</v>
      </c>
      <c r="C109" s="1" t="s">
        <v>33</v>
      </c>
      <c r="D109" s="1" t="s">
        <v>1175</v>
      </c>
      <c r="E109" s="1" t="s">
        <v>1176</v>
      </c>
      <c r="F109" s="1" t="s">
        <v>1177</v>
      </c>
      <c r="G109" s="1" t="s">
        <v>886</v>
      </c>
      <c r="H109" s="1" t="s">
        <v>1178</v>
      </c>
      <c r="J109" s="1" t="s">
        <v>751</v>
      </c>
    </row>
    <row r="110" spans="1:10" ht="11.25">
      <c r="A110" s="1">
        <v>109</v>
      </c>
      <c r="B110" s="1" t="s">
        <v>745</v>
      </c>
      <c r="C110" s="1" t="s">
        <v>33</v>
      </c>
      <c r="D110" s="1" t="s">
        <v>1179</v>
      </c>
      <c r="E110" s="1" t="s">
        <v>1180</v>
      </c>
      <c r="F110" s="1" t="s">
        <v>1181</v>
      </c>
      <c r="G110" s="1" t="s">
        <v>796</v>
      </c>
      <c r="H110" s="1" t="s">
        <v>1182</v>
      </c>
      <c r="J110" s="1" t="s">
        <v>751</v>
      </c>
    </row>
    <row r="111" spans="1:10" ht="11.25">
      <c r="A111" s="1">
        <v>110</v>
      </c>
      <c r="B111" s="1" t="s">
        <v>745</v>
      </c>
      <c r="C111" s="1" t="s">
        <v>33</v>
      </c>
      <c r="D111" s="1" t="s">
        <v>1183</v>
      </c>
      <c r="E111" s="1" t="s">
        <v>1184</v>
      </c>
      <c r="F111" s="1" t="s">
        <v>1185</v>
      </c>
      <c r="G111" s="1" t="s">
        <v>1186</v>
      </c>
      <c r="H111" s="1" t="s">
        <v>1187</v>
      </c>
      <c r="J111" s="1" t="s">
        <v>751</v>
      </c>
    </row>
    <row r="112" spans="1:10" ht="11.25">
      <c r="A112" s="1">
        <v>111</v>
      </c>
      <c r="B112" s="1" t="s">
        <v>745</v>
      </c>
      <c r="C112" s="1" t="s">
        <v>33</v>
      </c>
      <c r="D112" s="1" t="s">
        <v>1188</v>
      </c>
      <c r="E112" s="1" t="s">
        <v>1189</v>
      </c>
      <c r="F112" s="1" t="s">
        <v>1190</v>
      </c>
      <c r="G112" s="1" t="s">
        <v>993</v>
      </c>
      <c r="H112" s="1" t="s">
        <v>1191</v>
      </c>
      <c r="J112" s="1" t="s">
        <v>751</v>
      </c>
    </row>
    <row r="113" spans="1:10" ht="11.25">
      <c r="A113" s="1">
        <v>112</v>
      </c>
      <c r="B113" s="1" t="s">
        <v>745</v>
      </c>
      <c r="C113" s="1" t="s">
        <v>33</v>
      </c>
      <c r="D113" s="1" t="s">
        <v>1192</v>
      </c>
      <c r="E113" s="1" t="s">
        <v>1193</v>
      </c>
      <c r="F113" s="1" t="s">
        <v>1194</v>
      </c>
      <c r="G113" s="1" t="s">
        <v>1195</v>
      </c>
      <c r="H113" s="1" t="s">
        <v>1196</v>
      </c>
      <c r="J113" s="1" t="s">
        <v>751</v>
      </c>
    </row>
    <row r="114" spans="1:10" ht="11.25">
      <c r="A114" s="1">
        <v>113</v>
      </c>
      <c r="B114" s="1" t="s">
        <v>745</v>
      </c>
      <c r="C114" s="1" t="s">
        <v>33</v>
      </c>
      <c r="D114" s="1" t="s">
        <v>1197</v>
      </c>
      <c r="E114" s="1" t="s">
        <v>1198</v>
      </c>
      <c r="F114" s="1" t="s">
        <v>1199</v>
      </c>
      <c r="G114" s="1" t="s">
        <v>1163</v>
      </c>
      <c r="H114" s="1" t="s">
        <v>1200</v>
      </c>
      <c r="J114" s="1" t="s">
        <v>751</v>
      </c>
    </row>
    <row r="115" spans="1:10" ht="11.25">
      <c r="A115" s="1">
        <v>114</v>
      </c>
      <c r="B115" s="1" t="s">
        <v>745</v>
      </c>
      <c r="C115" s="1" t="s">
        <v>33</v>
      </c>
      <c r="D115" s="1" t="s">
        <v>1201</v>
      </c>
      <c r="E115" s="1" t="s">
        <v>1202</v>
      </c>
      <c r="F115" s="1" t="s">
        <v>1203</v>
      </c>
      <c r="G115" s="1" t="s">
        <v>1204</v>
      </c>
      <c r="H115" s="1" t="s">
        <v>1205</v>
      </c>
      <c r="J115" s="1" t="s">
        <v>751</v>
      </c>
    </row>
    <row r="116" spans="1:10" ht="11.25">
      <c r="A116" s="1">
        <v>115</v>
      </c>
      <c r="B116" s="1" t="s">
        <v>745</v>
      </c>
      <c r="C116" s="1" t="s">
        <v>33</v>
      </c>
      <c r="D116" s="1" t="s">
        <v>1206</v>
      </c>
      <c r="E116" s="1" t="s">
        <v>1202</v>
      </c>
      <c r="F116" s="1" t="s">
        <v>1207</v>
      </c>
      <c r="G116" s="1" t="s">
        <v>776</v>
      </c>
      <c r="H116" s="1" t="s">
        <v>1208</v>
      </c>
      <c r="J116" s="1" t="s">
        <v>751</v>
      </c>
    </row>
    <row r="117" spans="1:10" ht="11.25">
      <c r="A117" s="1">
        <v>116</v>
      </c>
      <c r="B117" s="1" t="s">
        <v>745</v>
      </c>
      <c r="C117" s="1" t="s">
        <v>33</v>
      </c>
      <c r="D117" s="1" t="s">
        <v>1209</v>
      </c>
      <c r="E117" s="1" t="s">
        <v>1210</v>
      </c>
      <c r="F117" s="1" t="s">
        <v>1211</v>
      </c>
      <c r="G117" s="1" t="s">
        <v>1045</v>
      </c>
      <c r="H117" s="1" t="s">
        <v>1212</v>
      </c>
      <c r="J117" s="1" t="s">
        <v>751</v>
      </c>
    </row>
    <row r="118" spans="1:10" ht="11.25">
      <c r="A118" s="1">
        <v>117</v>
      </c>
      <c r="B118" s="1" t="s">
        <v>745</v>
      </c>
      <c r="C118" s="1" t="s">
        <v>33</v>
      </c>
      <c r="D118" s="1" t="s">
        <v>1213</v>
      </c>
      <c r="E118" s="1" t="s">
        <v>1214</v>
      </c>
      <c r="F118" s="1" t="s">
        <v>1215</v>
      </c>
      <c r="G118" s="1" t="s">
        <v>1216</v>
      </c>
      <c r="J118" s="1" t="s">
        <v>751</v>
      </c>
    </row>
    <row r="119" spans="1:10" ht="11.25">
      <c r="A119" s="1">
        <v>118</v>
      </c>
      <c r="B119" s="1" t="s">
        <v>745</v>
      </c>
      <c r="C119" s="1" t="s">
        <v>33</v>
      </c>
      <c r="D119" s="1" t="s">
        <v>1217</v>
      </c>
      <c r="E119" s="1" t="s">
        <v>1218</v>
      </c>
      <c r="F119" s="1" t="s">
        <v>1219</v>
      </c>
      <c r="G119" s="1" t="s">
        <v>886</v>
      </c>
      <c r="H119" s="1" t="s">
        <v>1220</v>
      </c>
      <c r="J119" s="1" t="s">
        <v>751</v>
      </c>
    </row>
    <row r="120" spans="1:10" ht="11.25">
      <c r="A120" s="1">
        <v>119</v>
      </c>
      <c r="B120" s="1" t="s">
        <v>745</v>
      </c>
      <c r="C120" s="1" t="s">
        <v>33</v>
      </c>
      <c r="D120" s="1" t="s">
        <v>1221</v>
      </c>
      <c r="E120" s="1" t="s">
        <v>1222</v>
      </c>
      <c r="F120" s="1" t="s">
        <v>1223</v>
      </c>
      <c r="G120" s="1" t="s">
        <v>1224</v>
      </c>
      <c r="H120" s="1" t="s">
        <v>1225</v>
      </c>
      <c r="J120" s="1" t="s">
        <v>751</v>
      </c>
    </row>
    <row r="121" spans="1:10" ht="11.25">
      <c r="A121" s="1">
        <v>120</v>
      </c>
      <c r="B121" s="1" t="s">
        <v>745</v>
      </c>
      <c r="C121" s="1" t="s">
        <v>33</v>
      </c>
      <c r="D121" s="1" t="s">
        <v>1226</v>
      </c>
      <c r="E121" s="1" t="s">
        <v>1227</v>
      </c>
      <c r="F121" s="1" t="s">
        <v>1228</v>
      </c>
      <c r="G121" s="1" t="s">
        <v>891</v>
      </c>
      <c r="J121" s="1" t="s">
        <v>751</v>
      </c>
    </row>
    <row r="122" spans="1:10" ht="11.25">
      <c r="A122" s="1">
        <v>121</v>
      </c>
      <c r="B122" s="1" t="s">
        <v>745</v>
      </c>
      <c r="C122" s="1" t="s">
        <v>33</v>
      </c>
      <c r="D122" s="1" t="s">
        <v>1229</v>
      </c>
      <c r="E122" s="1" t="s">
        <v>1230</v>
      </c>
      <c r="F122" s="1" t="s">
        <v>1231</v>
      </c>
      <c r="G122" s="1" t="s">
        <v>848</v>
      </c>
      <c r="H122" s="1" t="s">
        <v>1232</v>
      </c>
      <c r="J122" s="1" t="s">
        <v>751</v>
      </c>
    </row>
    <row r="123" spans="1:10" ht="11.25">
      <c r="A123" s="1">
        <v>122</v>
      </c>
      <c r="B123" s="1" t="s">
        <v>745</v>
      </c>
      <c r="C123" s="1" t="s">
        <v>33</v>
      </c>
      <c r="D123" s="1" t="s">
        <v>1233</v>
      </c>
      <c r="E123" s="1" t="s">
        <v>1234</v>
      </c>
      <c r="F123" s="1" t="s">
        <v>1235</v>
      </c>
      <c r="G123" s="1" t="s">
        <v>1146</v>
      </c>
      <c r="J123" s="1" t="s">
        <v>751</v>
      </c>
    </row>
    <row r="124" spans="1:10" ht="11.25">
      <c r="A124" s="1">
        <v>123</v>
      </c>
      <c r="B124" s="1" t="s">
        <v>745</v>
      </c>
      <c r="C124" s="1" t="s">
        <v>33</v>
      </c>
      <c r="D124" s="1" t="s">
        <v>1236</v>
      </c>
      <c r="E124" s="1" t="s">
        <v>1237</v>
      </c>
      <c r="F124" s="1" t="s">
        <v>1238</v>
      </c>
      <c r="G124" s="1" t="s">
        <v>1239</v>
      </c>
      <c r="H124" s="1" t="s">
        <v>1240</v>
      </c>
      <c r="J124" s="1" t="s">
        <v>751</v>
      </c>
    </row>
    <row r="125" spans="1:10" ht="11.25">
      <c r="A125" s="1">
        <v>124</v>
      </c>
      <c r="B125" s="1" t="s">
        <v>745</v>
      </c>
      <c r="C125" s="1" t="s">
        <v>33</v>
      </c>
      <c r="D125" s="1" t="s">
        <v>1241</v>
      </c>
      <c r="E125" s="1" t="s">
        <v>1242</v>
      </c>
      <c r="F125" s="1" t="s">
        <v>1243</v>
      </c>
      <c r="G125" s="1" t="s">
        <v>796</v>
      </c>
      <c r="H125" s="1" t="s">
        <v>1244</v>
      </c>
      <c r="J125" s="1" t="s">
        <v>751</v>
      </c>
    </row>
    <row r="126" spans="1:10" ht="11.25">
      <c r="A126" s="1">
        <v>125</v>
      </c>
      <c r="B126" s="1" t="s">
        <v>745</v>
      </c>
      <c r="C126" s="1" t="s">
        <v>33</v>
      </c>
      <c r="D126" s="1" t="s">
        <v>1245</v>
      </c>
      <c r="E126" s="1" t="s">
        <v>1246</v>
      </c>
      <c r="F126" s="1" t="s">
        <v>1247</v>
      </c>
      <c r="G126" s="1" t="s">
        <v>755</v>
      </c>
      <c r="H126" s="1" t="s">
        <v>1248</v>
      </c>
      <c r="J126" s="1" t="s">
        <v>751</v>
      </c>
    </row>
    <row r="127" spans="1:10" ht="11.25">
      <c r="A127" s="1">
        <v>126</v>
      </c>
      <c r="B127" s="1" t="s">
        <v>745</v>
      </c>
      <c r="C127" s="1" t="s">
        <v>33</v>
      </c>
      <c r="D127" s="1" t="s">
        <v>1249</v>
      </c>
      <c r="E127" s="1" t="s">
        <v>1250</v>
      </c>
      <c r="F127" s="1" t="s">
        <v>1251</v>
      </c>
      <c r="G127" s="1" t="s">
        <v>1252</v>
      </c>
      <c r="J127" s="1" t="s">
        <v>751</v>
      </c>
    </row>
    <row r="128" spans="1:10" ht="11.25">
      <c r="A128" s="1">
        <v>127</v>
      </c>
      <c r="B128" s="1" t="s">
        <v>745</v>
      </c>
      <c r="C128" s="1" t="s">
        <v>33</v>
      </c>
      <c r="D128" s="1" t="s">
        <v>1253</v>
      </c>
      <c r="E128" s="1" t="s">
        <v>1254</v>
      </c>
      <c r="F128" s="1" t="s">
        <v>1255</v>
      </c>
      <c r="G128" s="1" t="s">
        <v>1045</v>
      </c>
      <c r="H128" s="1" t="s">
        <v>1256</v>
      </c>
      <c r="J128" s="1" t="s">
        <v>751</v>
      </c>
    </row>
    <row r="129" spans="1:10" ht="11.25">
      <c r="A129" s="1">
        <v>128</v>
      </c>
      <c r="B129" s="1" t="s">
        <v>745</v>
      </c>
      <c r="C129" s="1" t="s">
        <v>33</v>
      </c>
      <c r="D129" s="1" t="s">
        <v>1257</v>
      </c>
      <c r="E129" s="1" t="s">
        <v>1258</v>
      </c>
      <c r="F129" s="1" t="s">
        <v>1259</v>
      </c>
      <c r="G129" s="1" t="s">
        <v>1260</v>
      </c>
      <c r="H129" s="1" t="s">
        <v>1261</v>
      </c>
      <c r="J129" s="1" t="s">
        <v>751</v>
      </c>
    </row>
    <row r="130" spans="1:10" ht="11.25">
      <c r="A130" s="1">
        <v>129</v>
      </c>
      <c r="B130" s="1" t="s">
        <v>745</v>
      </c>
      <c r="C130" s="1" t="s">
        <v>33</v>
      </c>
      <c r="D130" s="1" t="s">
        <v>1262</v>
      </c>
      <c r="E130" s="1" t="s">
        <v>1263</v>
      </c>
      <c r="F130" s="1" t="s">
        <v>1264</v>
      </c>
      <c r="G130" s="1" t="s">
        <v>1224</v>
      </c>
      <c r="H130" s="1" t="s">
        <v>1265</v>
      </c>
      <c r="J130" s="1" t="s">
        <v>751</v>
      </c>
    </row>
    <row r="131" spans="1:10" ht="11.25">
      <c r="A131" s="1">
        <v>130</v>
      </c>
      <c r="B131" s="1" t="s">
        <v>745</v>
      </c>
      <c r="C131" s="1" t="s">
        <v>33</v>
      </c>
      <c r="D131" s="1" t="s">
        <v>1266</v>
      </c>
      <c r="E131" s="1" t="s">
        <v>1267</v>
      </c>
      <c r="F131" s="1" t="s">
        <v>1268</v>
      </c>
      <c r="G131" s="1" t="s">
        <v>1077</v>
      </c>
      <c r="H131" s="1" t="s">
        <v>1269</v>
      </c>
      <c r="J131" s="1" t="s">
        <v>751</v>
      </c>
    </row>
    <row r="132" spans="1:10" ht="11.25">
      <c r="A132" s="1">
        <v>131</v>
      </c>
      <c r="B132" s="1" t="s">
        <v>745</v>
      </c>
      <c r="C132" s="1" t="s">
        <v>33</v>
      </c>
      <c r="D132" s="1" t="s">
        <v>1270</v>
      </c>
      <c r="E132" s="1" t="s">
        <v>1271</v>
      </c>
      <c r="F132" s="1" t="s">
        <v>1272</v>
      </c>
      <c r="G132" s="1" t="s">
        <v>826</v>
      </c>
      <c r="J132" s="1" t="s">
        <v>751</v>
      </c>
    </row>
    <row r="133" spans="1:10" ht="11.25">
      <c r="A133" s="1">
        <v>132</v>
      </c>
      <c r="B133" s="1" t="s">
        <v>745</v>
      </c>
      <c r="C133" s="1" t="s">
        <v>33</v>
      </c>
      <c r="D133" s="1" t="s">
        <v>1273</v>
      </c>
      <c r="E133" s="1" t="s">
        <v>1274</v>
      </c>
      <c r="F133" s="1" t="s">
        <v>1275</v>
      </c>
      <c r="G133" s="1" t="s">
        <v>886</v>
      </c>
      <c r="H133" s="1" t="s">
        <v>1276</v>
      </c>
      <c r="J133" s="1" t="s">
        <v>751</v>
      </c>
    </row>
    <row r="134" spans="1:10" ht="11.25">
      <c r="A134" s="1">
        <v>133</v>
      </c>
      <c r="B134" s="1" t="s">
        <v>745</v>
      </c>
      <c r="C134" s="1" t="s">
        <v>33</v>
      </c>
      <c r="D134" s="1" t="s">
        <v>1277</v>
      </c>
      <c r="E134" s="1" t="s">
        <v>1278</v>
      </c>
      <c r="F134" s="1" t="s">
        <v>1279</v>
      </c>
      <c r="G134" s="1" t="s">
        <v>1224</v>
      </c>
      <c r="H134" s="1" t="s">
        <v>1280</v>
      </c>
      <c r="J134" s="1" t="s">
        <v>751</v>
      </c>
    </row>
    <row r="135" spans="1:10" ht="11.25">
      <c r="A135" s="1">
        <v>134</v>
      </c>
      <c r="B135" s="1" t="s">
        <v>745</v>
      </c>
      <c r="C135" s="1" t="s">
        <v>33</v>
      </c>
      <c r="D135" s="1" t="s">
        <v>1281</v>
      </c>
      <c r="E135" s="1" t="s">
        <v>1282</v>
      </c>
      <c r="F135" s="1" t="s">
        <v>1283</v>
      </c>
      <c r="G135" s="1" t="s">
        <v>932</v>
      </c>
      <c r="H135" s="1" t="s">
        <v>933</v>
      </c>
      <c r="J135" s="1" t="s">
        <v>751</v>
      </c>
    </row>
    <row r="136" spans="1:10" ht="11.25">
      <c r="A136" s="1">
        <v>135</v>
      </c>
      <c r="B136" s="1" t="s">
        <v>745</v>
      </c>
      <c r="C136" s="1" t="s">
        <v>33</v>
      </c>
      <c r="D136" s="1" t="s">
        <v>1284</v>
      </c>
      <c r="E136" s="1" t="s">
        <v>1285</v>
      </c>
      <c r="F136" s="1" t="s">
        <v>1286</v>
      </c>
      <c r="G136" s="1" t="s">
        <v>1224</v>
      </c>
      <c r="H136" s="1" t="s">
        <v>1287</v>
      </c>
      <c r="J136" s="1" t="s">
        <v>751</v>
      </c>
    </row>
    <row r="137" spans="1:10" ht="11.25">
      <c r="A137" s="1">
        <v>136</v>
      </c>
      <c r="B137" s="1" t="s">
        <v>745</v>
      </c>
      <c r="C137" s="1" t="s">
        <v>33</v>
      </c>
      <c r="D137" s="1" t="s">
        <v>1288</v>
      </c>
      <c r="E137" s="1" t="s">
        <v>1289</v>
      </c>
      <c r="F137" s="1" t="s">
        <v>1290</v>
      </c>
      <c r="G137" s="1" t="s">
        <v>1291</v>
      </c>
      <c r="H137" s="1" t="s">
        <v>1292</v>
      </c>
      <c r="J137" s="1" t="s">
        <v>751</v>
      </c>
    </row>
    <row r="138" spans="1:10" ht="11.25">
      <c r="A138" s="1">
        <v>137</v>
      </c>
      <c r="B138" s="1" t="s">
        <v>745</v>
      </c>
      <c r="C138" s="1" t="s">
        <v>33</v>
      </c>
      <c r="D138" s="1" t="s">
        <v>1293</v>
      </c>
      <c r="E138" s="1" t="s">
        <v>1294</v>
      </c>
      <c r="F138" s="1" t="s">
        <v>1295</v>
      </c>
      <c r="G138" s="1" t="s">
        <v>1296</v>
      </c>
      <c r="H138" s="1" t="s">
        <v>1297</v>
      </c>
      <c r="J138" s="1" t="s">
        <v>751</v>
      </c>
    </row>
    <row r="139" spans="1:10" ht="11.25">
      <c r="A139" s="1">
        <v>138</v>
      </c>
      <c r="B139" s="1" t="s">
        <v>745</v>
      </c>
      <c r="C139" s="1" t="s">
        <v>33</v>
      </c>
      <c r="D139" s="1" t="s">
        <v>1298</v>
      </c>
      <c r="E139" s="1" t="s">
        <v>1299</v>
      </c>
      <c r="F139" s="1" t="s">
        <v>1300</v>
      </c>
      <c r="G139" s="1" t="s">
        <v>1224</v>
      </c>
      <c r="H139" s="1" t="s">
        <v>1301</v>
      </c>
      <c r="J139" s="1" t="s">
        <v>751</v>
      </c>
    </row>
    <row r="140" spans="1:10" ht="11.25">
      <c r="A140" s="1">
        <v>139</v>
      </c>
      <c r="B140" s="1" t="s">
        <v>745</v>
      </c>
      <c r="C140" s="1" t="s">
        <v>33</v>
      </c>
      <c r="D140" s="1" t="s">
        <v>1302</v>
      </c>
      <c r="E140" s="1" t="s">
        <v>1303</v>
      </c>
      <c r="F140" s="1" t="s">
        <v>1304</v>
      </c>
      <c r="G140" s="1" t="s">
        <v>932</v>
      </c>
      <c r="H140" s="1" t="s">
        <v>1305</v>
      </c>
      <c r="J140" s="1" t="s">
        <v>751</v>
      </c>
    </row>
    <row r="141" spans="1:10" ht="11.25">
      <c r="A141" s="1">
        <v>140</v>
      </c>
      <c r="B141" s="1" t="s">
        <v>745</v>
      </c>
      <c r="C141" s="1" t="s">
        <v>33</v>
      </c>
      <c r="D141" s="1" t="s">
        <v>1306</v>
      </c>
      <c r="E141" s="1" t="s">
        <v>1307</v>
      </c>
      <c r="F141" s="1" t="s">
        <v>1308</v>
      </c>
      <c r="G141" s="1" t="s">
        <v>1309</v>
      </c>
      <c r="H141" s="1" t="s">
        <v>1310</v>
      </c>
      <c r="J141" s="1" t="s">
        <v>751</v>
      </c>
    </row>
    <row r="142" spans="1:10" ht="11.25">
      <c r="A142" s="1">
        <v>141</v>
      </c>
      <c r="B142" s="1" t="s">
        <v>745</v>
      </c>
      <c r="C142" s="1" t="s">
        <v>33</v>
      </c>
      <c r="D142" s="1" t="s">
        <v>1311</v>
      </c>
      <c r="E142" s="1" t="s">
        <v>1312</v>
      </c>
      <c r="F142" s="1" t="s">
        <v>1313</v>
      </c>
      <c r="G142" s="1" t="s">
        <v>1291</v>
      </c>
      <c r="H142" s="1" t="s">
        <v>1314</v>
      </c>
      <c r="J142" s="1" t="s">
        <v>751</v>
      </c>
    </row>
    <row r="143" spans="1:10" ht="11.25">
      <c r="A143" s="1">
        <v>142</v>
      </c>
      <c r="B143" s="1" t="s">
        <v>745</v>
      </c>
      <c r="C143" s="1" t="s">
        <v>33</v>
      </c>
      <c r="D143" s="1" t="s">
        <v>1315</v>
      </c>
      <c r="E143" s="1" t="s">
        <v>1316</v>
      </c>
      <c r="F143" s="1" t="s">
        <v>1317</v>
      </c>
      <c r="G143" s="1" t="s">
        <v>1318</v>
      </c>
      <c r="J143" s="1" t="s">
        <v>751</v>
      </c>
    </row>
    <row r="144" spans="1:10" ht="11.25">
      <c r="A144" s="1">
        <v>143</v>
      </c>
      <c r="B144" s="1" t="s">
        <v>745</v>
      </c>
      <c r="C144" s="1" t="s">
        <v>33</v>
      </c>
      <c r="D144" s="1" t="s">
        <v>1319</v>
      </c>
      <c r="E144" s="1" t="s">
        <v>1320</v>
      </c>
      <c r="F144" s="1" t="s">
        <v>1321</v>
      </c>
      <c r="G144" s="1" t="s">
        <v>1318</v>
      </c>
      <c r="J144" s="1" t="s">
        <v>751</v>
      </c>
    </row>
    <row r="145" spans="1:10" ht="11.25">
      <c r="A145" s="1">
        <v>144</v>
      </c>
      <c r="B145" s="1" t="s">
        <v>745</v>
      </c>
      <c r="C145" s="1" t="s">
        <v>33</v>
      </c>
      <c r="D145" s="1" t="s">
        <v>1322</v>
      </c>
      <c r="E145" s="1" t="s">
        <v>1323</v>
      </c>
      <c r="F145" s="1" t="s">
        <v>1324</v>
      </c>
      <c r="G145" s="1" t="s">
        <v>1318</v>
      </c>
      <c r="J145" s="1" t="s">
        <v>751</v>
      </c>
    </row>
    <row r="146" spans="1:10" ht="11.25">
      <c r="A146" s="1">
        <v>145</v>
      </c>
      <c r="B146" s="1" t="s">
        <v>745</v>
      </c>
      <c r="C146" s="1" t="s">
        <v>33</v>
      </c>
      <c r="D146" s="1" t="s">
        <v>1325</v>
      </c>
      <c r="E146" s="1" t="s">
        <v>1326</v>
      </c>
      <c r="F146" s="1" t="s">
        <v>1327</v>
      </c>
      <c r="G146" s="1" t="s">
        <v>1318</v>
      </c>
      <c r="J146" s="1" t="s">
        <v>751</v>
      </c>
    </row>
    <row r="147" spans="1:10" ht="11.25">
      <c r="A147" s="1">
        <v>146</v>
      </c>
      <c r="B147" s="1" t="s">
        <v>745</v>
      </c>
      <c r="C147" s="1" t="s">
        <v>33</v>
      </c>
      <c r="D147" s="1" t="s">
        <v>1328</v>
      </c>
      <c r="E147" s="1" t="s">
        <v>1329</v>
      </c>
      <c r="F147" s="1" t="s">
        <v>1330</v>
      </c>
      <c r="G147" s="1" t="s">
        <v>1006</v>
      </c>
      <c r="H147" s="1" t="s">
        <v>1331</v>
      </c>
      <c r="J147" s="1" t="s">
        <v>751</v>
      </c>
    </row>
    <row r="148" spans="1:10" ht="11.25">
      <c r="A148" s="1">
        <v>147</v>
      </c>
      <c r="B148" s="1" t="s">
        <v>745</v>
      </c>
      <c r="C148" s="1" t="s">
        <v>33</v>
      </c>
      <c r="D148" s="1" t="s">
        <v>1332</v>
      </c>
      <c r="E148" s="1" t="s">
        <v>1333</v>
      </c>
      <c r="F148" s="1" t="s">
        <v>1334</v>
      </c>
      <c r="G148" s="1" t="s">
        <v>1296</v>
      </c>
      <c r="H148" s="1" t="s">
        <v>1335</v>
      </c>
      <c r="J148" s="1" t="s">
        <v>751</v>
      </c>
    </row>
    <row r="149" spans="1:10" ht="11.25">
      <c r="A149" s="1">
        <v>148</v>
      </c>
      <c r="B149" s="1" t="s">
        <v>745</v>
      </c>
      <c r="C149" s="1" t="s">
        <v>33</v>
      </c>
      <c r="D149" s="1" t="s">
        <v>1336</v>
      </c>
      <c r="E149" s="1" t="s">
        <v>1337</v>
      </c>
      <c r="F149" s="1" t="s">
        <v>1338</v>
      </c>
      <c r="G149" s="1" t="s">
        <v>993</v>
      </c>
      <c r="H149" s="1" t="s">
        <v>1339</v>
      </c>
      <c r="J149" s="1" t="s">
        <v>751</v>
      </c>
    </row>
    <row r="150" spans="1:10" ht="11.25">
      <c r="A150" s="1">
        <v>149</v>
      </c>
      <c r="B150" s="1" t="s">
        <v>745</v>
      </c>
      <c r="C150" s="1" t="s">
        <v>33</v>
      </c>
      <c r="D150" s="1" t="s">
        <v>1340</v>
      </c>
      <c r="E150" s="1" t="s">
        <v>1341</v>
      </c>
      <c r="F150" s="1" t="s">
        <v>1342</v>
      </c>
      <c r="G150" s="1" t="s">
        <v>1224</v>
      </c>
      <c r="H150" s="1" t="s">
        <v>1343</v>
      </c>
      <c r="J150" s="1" t="s">
        <v>751</v>
      </c>
    </row>
    <row r="151" spans="1:10" ht="11.25">
      <c r="A151" s="1">
        <v>150</v>
      </c>
      <c r="B151" s="1" t="s">
        <v>745</v>
      </c>
      <c r="C151" s="1" t="s">
        <v>33</v>
      </c>
      <c r="D151" s="1" t="s">
        <v>1344</v>
      </c>
      <c r="E151" s="1" t="s">
        <v>1345</v>
      </c>
      <c r="F151" s="1" t="s">
        <v>1346</v>
      </c>
      <c r="G151" s="1" t="s">
        <v>993</v>
      </c>
      <c r="H151" s="1" t="s">
        <v>1347</v>
      </c>
      <c r="J151" s="1" t="s">
        <v>751</v>
      </c>
    </row>
    <row r="152" spans="1:10" ht="11.25">
      <c r="A152" s="1">
        <v>151</v>
      </c>
      <c r="B152" s="1" t="s">
        <v>745</v>
      </c>
      <c r="C152" s="1" t="s">
        <v>33</v>
      </c>
      <c r="D152" s="1" t="s">
        <v>1348</v>
      </c>
      <c r="E152" s="1" t="s">
        <v>1349</v>
      </c>
      <c r="F152" s="1" t="s">
        <v>1350</v>
      </c>
      <c r="G152" s="1" t="s">
        <v>1239</v>
      </c>
      <c r="H152" s="1" t="s">
        <v>1351</v>
      </c>
      <c r="J152" s="1" t="s">
        <v>751</v>
      </c>
    </row>
    <row r="153" spans="1:10" ht="11.25">
      <c r="A153" s="1">
        <v>152</v>
      </c>
      <c r="B153" s="1" t="s">
        <v>745</v>
      </c>
      <c r="C153" s="1" t="s">
        <v>33</v>
      </c>
      <c r="D153" s="1" t="s">
        <v>1352</v>
      </c>
      <c r="E153" s="1" t="s">
        <v>1353</v>
      </c>
      <c r="F153" s="1" t="s">
        <v>1354</v>
      </c>
      <c r="G153" s="1" t="s">
        <v>1137</v>
      </c>
      <c r="J153" s="1" t="s">
        <v>751</v>
      </c>
    </row>
    <row r="154" spans="1:10" ht="11.25">
      <c r="A154" s="1">
        <v>153</v>
      </c>
      <c r="B154" s="1" t="s">
        <v>745</v>
      </c>
      <c r="C154" s="1" t="s">
        <v>33</v>
      </c>
      <c r="D154" s="1" t="s">
        <v>1355</v>
      </c>
      <c r="E154" s="1" t="s">
        <v>1356</v>
      </c>
      <c r="F154" s="1" t="s">
        <v>1357</v>
      </c>
      <c r="G154" s="1" t="s">
        <v>826</v>
      </c>
      <c r="H154" s="1" t="s">
        <v>1358</v>
      </c>
      <c r="J154" s="1" t="s">
        <v>751</v>
      </c>
    </row>
    <row r="155" spans="1:10" ht="11.25">
      <c r="A155" s="1">
        <v>154</v>
      </c>
      <c r="B155" s="1" t="s">
        <v>745</v>
      </c>
      <c r="C155" s="1" t="s">
        <v>33</v>
      </c>
      <c r="D155" s="1" t="s">
        <v>1359</v>
      </c>
      <c r="E155" s="1" t="s">
        <v>1360</v>
      </c>
      <c r="F155" s="1" t="s">
        <v>1361</v>
      </c>
      <c r="G155" s="1" t="s">
        <v>1362</v>
      </c>
      <c r="J155" s="1" t="s">
        <v>751</v>
      </c>
    </row>
    <row r="156" spans="1:10" ht="11.25">
      <c r="A156" s="1">
        <v>155</v>
      </c>
      <c r="B156" s="1" t="s">
        <v>745</v>
      </c>
      <c r="C156" s="1" t="s">
        <v>33</v>
      </c>
      <c r="D156" s="1" t="s">
        <v>1363</v>
      </c>
      <c r="E156" s="1" t="s">
        <v>1364</v>
      </c>
      <c r="F156" s="1" t="s">
        <v>1365</v>
      </c>
      <c r="G156" s="1" t="s">
        <v>1366</v>
      </c>
      <c r="H156" s="1" t="s">
        <v>1367</v>
      </c>
      <c r="J156" s="1" t="s">
        <v>751</v>
      </c>
    </row>
    <row r="157" spans="1:10" ht="11.25">
      <c r="A157" s="1">
        <v>156</v>
      </c>
      <c r="B157" s="1" t="s">
        <v>745</v>
      </c>
      <c r="C157" s="1" t="s">
        <v>33</v>
      </c>
      <c r="D157" s="1" t="s">
        <v>1368</v>
      </c>
      <c r="E157" s="1" t="s">
        <v>1369</v>
      </c>
      <c r="F157" s="1" t="s">
        <v>1370</v>
      </c>
      <c r="G157" s="1" t="s">
        <v>1163</v>
      </c>
      <c r="H157" s="1" t="s">
        <v>1371</v>
      </c>
      <c r="J157" s="1" t="s">
        <v>751</v>
      </c>
    </row>
    <row r="158" spans="1:10" ht="11.25">
      <c r="A158" s="1">
        <v>157</v>
      </c>
      <c r="B158" s="1" t="s">
        <v>745</v>
      </c>
      <c r="C158" s="1" t="s">
        <v>33</v>
      </c>
      <c r="D158" s="1" t="s">
        <v>1372</v>
      </c>
      <c r="E158" s="1" t="s">
        <v>1373</v>
      </c>
      <c r="F158" s="1" t="s">
        <v>1374</v>
      </c>
      <c r="G158" s="1" t="s">
        <v>1224</v>
      </c>
      <c r="H158" s="1" t="s">
        <v>1375</v>
      </c>
      <c r="J158" s="1" t="s">
        <v>751</v>
      </c>
    </row>
    <row r="159" spans="1:10" ht="11.25">
      <c r="A159" s="1">
        <v>158</v>
      </c>
      <c r="B159" s="1" t="s">
        <v>745</v>
      </c>
      <c r="C159" s="1" t="s">
        <v>33</v>
      </c>
      <c r="D159" s="1" t="s">
        <v>1376</v>
      </c>
      <c r="E159" s="1" t="s">
        <v>1377</v>
      </c>
      <c r="F159" s="1" t="s">
        <v>1378</v>
      </c>
      <c r="G159" s="1" t="s">
        <v>1163</v>
      </c>
      <c r="H159" s="1" t="s">
        <v>1379</v>
      </c>
      <c r="J159" s="1" t="s">
        <v>751</v>
      </c>
    </row>
    <row r="160" spans="1:10" ht="11.25">
      <c r="A160" s="1">
        <v>159</v>
      </c>
      <c r="B160" s="1" t="s">
        <v>745</v>
      </c>
      <c r="C160" s="1" t="s">
        <v>33</v>
      </c>
      <c r="D160" s="1" t="s">
        <v>1380</v>
      </c>
      <c r="E160" s="1" t="s">
        <v>1381</v>
      </c>
      <c r="F160" s="1" t="s">
        <v>1382</v>
      </c>
      <c r="G160" s="1" t="s">
        <v>1383</v>
      </c>
      <c r="H160" s="1" t="s">
        <v>1384</v>
      </c>
      <c r="J160" s="1" t="s">
        <v>751</v>
      </c>
    </row>
    <row r="161" spans="1:10" ht="11.25">
      <c r="A161" s="1">
        <v>160</v>
      </c>
      <c r="B161" s="1" t="s">
        <v>745</v>
      </c>
      <c r="C161" s="1" t="s">
        <v>33</v>
      </c>
      <c r="D161" s="1" t="s">
        <v>1385</v>
      </c>
      <c r="E161" s="1" t="s">
        <v>1386</v>
      </c>
      <c r="F161" s="1" t="s">
        <v>1387</v>
      </c>
      <c r="G161" s="1" t="s">
        <v>776</v>
      </c>
      <c r="J161" s="1" t="s">
        <v>751</v>
      </c>
    </row>
    <row r="162" spans="1:10" ht="11.25">
      <c r="A162" s="1">
        <v>161</v>
      </c>
      <c r="B162" s="1" t="s">
        <v>745</v>
      </c>
      <c r="C162" s="1" t="s">
        <v>33</v>
      </c>
      <c r="D162" s="1" t="s">
        <v>1388</v>
      </c>
      <c r="E162" s="1" t="s">
        <v>1389</v>
      </c>
      <c r="F162" s="1" t="s">
        <v>1390</v>
      </c>
      <c r="G162" s="1" t="s">
        <v>1291</v>
      </c>
      <c r="J162" s="1" t="s">
        <v>751</v>
      </c>
    </row>
    <row r="163" spans="1:10" ht="11.25">
      <c r="A163" s="1">
        <v>162</v>
      </c>
      <c r="B163" s="1" t="s">
        <v>745</v>
      </c>
      <c r="C163" s="1" t="s">
        <v>33</v>
      </c>
      <c r="D163" s="1" t="s">
        <v>1391</v>
      </c>
      <c r="E163" s="1" t="s">
        <v>1392</v>
      </c>
      <c r="F163" s="1" t="s">
        <v>1393</v>
      </c>
      <c r="G163" s="1" t="s">
        <v>1291</v>
      </c>
      <c r="H163" s="1" t="s">
        <v>1394</v>
      </c>
      <c r="J163" s="1" t="s">
        <v>751</v>
      </c>
    </row>
    <row r="164" spans="1:10" ht="11.25">
      <c r="A164" s="1">
        <v>163</v>
      </c>
      <c r="B164" s="1" t="s">
        <v>745</v>
      </c>
      <c r="C164" s="1" t="s">
        <v>33</v>
      </c>
      <c r="D164" s="1" t="s">
        <v>1395</v>
      </c>
      <c r="E164" s="1" t="s">
        <v>1396</v>
      </c>
      <c r="F164" s="1" t="s">
        <v>1397</v>
      </c>
      <c r="G164" s="1" t="s">
        <v>776</v>
      </c>
      <c r="H164" s="1" t="s">
        <v>1398</v>
      </c>
      <c r="J164" s="1" t="s">
        <v>751</v>
      </c>
    </row>
    <row r="165" spans="1:10" ht="11.25">
      <c r="A165" s="1">
        <v>164</v>
      </c>
      <c r="B165" s="1" t="s">
        <v>745</v>
      </c>
      <c r="C165" s="1" t="s">
        <v>33</v>
      </c>
      <c r="D165" s="1" t="s">
        <v>1399</v>
      </c>
      <c r="E165" s="1" t="s">
        <v>1400</v>
      </c>
      <c r="F165" s="1" t="s">
        <v>1401</v>
      </c>
      <c r="G165" s="1" t="s">
        <v>886</v>
      </c>
      <c r="H165" s="1" t="s">
        <v>1402</v>
      </c>
      <c r="J165" s="1" t="s">
        <v>751</v>
      </c>
    </row>
    <row r="166" spans="1:10" ht="11.25">
      <c r="A166" s="1">
        <v>165</v>
      </c>
      <c r="B166" s="1" t="s">
        <v>745</v>
      </c>
      <c r="C166" s="1" t="s">
        <v>33</v>
      </c>
      <c r="D166" s="1" t="s">
        <v>1403</v>
      </c>
      <c r="E166" s="1" t="s">
        <v>1404</v>
      </c>
      <c r="F166" s="1" t="s">
        <v>1405</v>
      </c>
      <c r="G166" s="1" t="s">
        <v>826</v>
      </c>
      <c r="J166" s="1" t="s">
        <v>751</v>
      </c>
    </row>
    <row r="167" spans="1:10" ht="11.25">
      <c r="A167" s="1">
        <v>166</v>
      </c>
      <c r="B167" s="1" t="s">
        <v>745</v>
      </c>
      <c r="C167" s="1" t="s">
        <v>33</v>
      </c>
      <c r="D167" s="1" t="s">
        <v>1406</v>
      </c>
      <c r="E167" s="1" t="s">
        <v>1407</v>
      </c>
      <c r="F167" s="1" t="s">
        <v>1408</v>
      </c>
      <c r="G167" s="1" t="s">
        <v>1224</v>
      </c>
      <c r="H167" s="1" t="s">
        <v>1409</v>
      </c>
      <c r="J167" s="1" t="s">
        <v>751</v>
      </c>
    </row>
    <row r="168" spans="1:10" ht="11.25">
      <c r="A168" s="1">
        <v>167</v>
      </c>
      <c r="B168" s="1" t="s">
        <v>745</v>
      </c>
      <c r="C168" s="1" t="s">
        <v>33</v>
      </c>
      <c r="D168" s="1" t="s">
        <v>1410</v>
      </c>
      <c r="E168" s="1" t="s">
        <v>1411</v>
      </c>
      <c r="F168" s="1" t="s">
        <v>1412</v>
      </c>
      <c r="G168" s="1" t="s">
        <v>895</v>
      </c>
      <c r="H168" s="1" t="s">
        <v>1413</v>
      </c>
      <c r="J168" s="1" t="s">
        <v>751</v>
      </c>
    </row>
    <row r="169" spans="1:10" ht="11.25">
      <c r="A169" s="1">
        <v>168</v>
      </c>
      <c r="B169" s="1" t="s">
        <v>745</v>
      </c>
      <c r="C169" s="1" t="s">
        <v>33</v>
      </c>
      <c r="D169" s="1" t="s">
        <v>1414</v>
      </c>
      <c r="E169" s="1" t="s">
        <v>1415</v>
      </c>
      <c r="F169" s="1" t="s">
        <v>1416</v>
      </c>
      <c r="G169" s="1" t="s">
        <v>1224</v>
      </c>
      <c r="H169" s="1" t="s">
        <v>1417</v>
      </c>
      <c r="J169" s="1" t="s">
        <v>751</v>
      </c>
    </row>
    <row r="170" spans="1:10" ht="11.25">
      <c r="A170" s="1">
        <v>169</v>
      </c>
      <c r="B170" s="1" t="s">
        <v>745</v>
      </c>
      <c r="C170" s="1" t="s">
        <v>33</v>
      </c>
      <c r="D170" s="1" t="s">
        <v>1418</v>
      </c>
      <c r="E170" s="1" t="s">
        <v>1419</v>
      </c>
      <c r="F170" s="1" t="s">
        <v>1420</v>
      </c>
      <c r="G170" s="1" t="s">
        <v>895</v>
      </c>
      <c r="H170" s="1" t="s">
        <v>1421</v>
      </c>
      <c r="J170" s="1" t="s">
        <v>751</v>
      </c>
    </row>
    <row r="171" spans="1:10" ht="11.25">
      <c r="A171" s="1">
        <v>170</v>
      </c>
      <c r="B171" s="1" t="s">
        <v>745</v>
      </c>
      <c r="C171" s="1" t="s">
        <v>33</v>
      </c>
      <c r="D171" s="1" t="s">
        <v>1422</v>
      </c>
      <c r="E171" s="1" t="s">
        <v>1423</v>
      </c>
      <c r="F171" s="1" t="s">
        <v>1424</v>
      </c>
      <c r="G171" s="1" t="s">
        <v>895</v>
      </c>
      <c r="H171" s="1" t="s">
        <v>1425</v>
      </c>
      <c r="J171" s="1" t="s">
        <v>751</v>
      </c>
    </row>
    <row r="172" spans="1:10" ht="11.25">
      <c r="A172" s="1">
        <v>171</v>
      </c>
      <c r="B172" s="1" t="s">
        <v>745</v>
      </c>
      <c r="C172" s="1" t="s">
        <v>33</v>
      </c>
      <c r="D172" s="1" t="s">
        <v>1426</v>
      </c>
      <c r="E172" s="1" t="s">
        <v>1427</v>
      </c>
      <c r="F172" s="1" t="s">
        <v>1428</v>
      </c>
      <c r="G172" s="1" t="s">
        <v>1309</v>
      </c>
      <c r="H172" s="1" t="s">
        <v>1384</v>
      </c>
      <c r="J172" s="1" t="s">
        <v>751</v>
      </c>
    </row>
    <row r="173" spans="1:10" ht="11.25">
      <c r="A173" s="1">
        <v>172</v>
      </c>
      <c r="B173" s="1" t="s">
        <v>745</v>
      </c>
      <c r="C173" s="1" t="s">
        <v>33</v>
      </c>
      <c r="D173" s="1" t="s">
        <v>1429</v>
      </c>
      <c r="E173" s="1" t="s">
        <v>1430</v>
      </c>
      <c r="F173" s="1" t="s">
        <v>1431</v>
      </c>
      <c r="G173" s="1" t="s">
        <v>1224</v>
      </c>
      <c r="H173" s="1" t="s">
        <v>1432</v>
      </c>
      <c r="J173" s="1" t="s">
        <v>751</v>
      </c>
    </row>
    <row r="174" spans="1:10" ht="11.25">
      <c r="A174" s="1">
        <v>173</v>
      </c>
      <c r="B174" s="1" t="s">
        <v>745</v>
      </c>
      <c r="C174" s="1" t="s">
        <v>33</v>
      </c>
      <c r="D174" s="1" t="s">
        <v>1433</v>
      </c>
      <c r="E174" s="1" t="s">
        <v>1434</v>
      </c>
      <c r="F174" s="1" t="s">
        <v>1435</v>
      </c>
      <c r="G174" s="1" t="s">
        <v>1163</v>
      </c>
      <c r="H174" s="1" t="s">
        <v>1436</v>
      </c>
      <c r="J174" s="1" t="s">
        <v>751</v>
      </c>
    </row>
    <row r="175" spans="1:10" ht="11.25">
      <c r="A175" s="1">
        <v>174</v>
      </c>
      <c r="B175" s="1" t="s">
        <v>745</v>
      </c>
      <c r="C175" s="1" t="s">
        <v>33</v>
      </c>
      <c r="D175" s="1" t="s">
        <v>1437</v>
      </c>
      <c r="E175" s="1" t="s">
        <v>1438</v>
      </c>
      <c r="F175" s="1" t="s">
        <v>1439</v>
      </c>
      <c r="G175" s="1" t="s">
        <v>1291</v>
      </c>
      <c r="H175" s="1" t="s">
        <v>1440</v>
      </c>
      <c r="J175" s="1" t="s">
        <v>751</v>
      </c>
    </row>
    <row r="176" spans="1:10" ht="11.25">
      <c r="A176" s="1">
        <v>175</v>
      </c>
      <c r="B176" s="1" t="s">
        <v>745</v>
      </c>
      <c r="C176" s="1" t="s">
        <v>33</v>
      </c>
      <c r="D176" s="1" t="s">
        <v>1441</v>
      </c>
      <c r="E176" s="1" t="s">
        <v>1442</v>
      </c>
      <c r="F176" s="1" t="s">
        <v>1443</v>
      </c>
      <c r="G176" s="1" t="s">
        <v>826</v>
      </c>
      <c r="H176" s="1" t="s">
        <v>1444</v>
      </c>
      <c r="J176" s="1" t="s">
        <v>751</v>
      </c>
    </row>
    <row r="177" spans="1:10" ht="11.25">
      <c r="A177" s="1">
        <v>176</v>
      </c>
      <c r="B177" s="1" t="s">
        <v>745</v>
      </c>
      <c r="C177" s="1" t="s">
        <v>33</v>
      </c>
      <c r="D177" s="1" t="s">
        <v>1445</v>
      </c>
      <c r="E177" s="1" t="s">
        <v>1446</v>
      </c>
      <c r="F177" s="1" t="s">
        <v>1447</v>
      </c>
      <c r="G177" s="1" t="s">
        <v>818</v>
      </c>
      <c r="J177" s="1" t="s">
        <v>751</v>
      </c>
    </row>
    <row r="178" spans="1:10" ht="11.25">
      <c r="A178" s="1">
        <v>177</v>
      </c>
      <c r="B178" s="1" t="s">
        <v>745</v>
      </c>
      <c r="C178" s="1" t="s">
        <v>33</v>
      </c>
      <c r="D178" s="1" t="s">
        <v>1448</v>
      </c>
      <c r="E178" s="1" t="s">
        <v>1449</v>
      </c>
      <c r="F178" s="1" t="s">
        <v>1450</v>
      </c>
      <c r="G178" s="1" t="s">
        <v>818</v>
      </c>
      <c r="J178" s="1" t="s">
        <v>751</v>
      </c>
    </row>
    <row r="179" spans="1:10" ht="11.25">
      <c r="A179" s="1">
        <v>178</v>
      </c>
      <c r="B179" s="1" t="s">
        <v>745</v>
      </c>
      <c r="C179" s="1" t="s">
        <v>33</v>
      </c>
      <c r="D179" s="1" t="s">
        <v>1451</v>
      </c>
      <c r="E179" s="1" t="s">
        <v>1452</v>
      </c>
      <c r="F179" s="1" t="s">
        <v>1453</v>
      </c>
      <c r="G179" s="1" t="s">
        <v>1454</v>
      </c>
      <c r="H179" s="1" t="s">
        <v>1455</v>
      </c>
      <c r="J179" s="1" t="s">
        <v>751</v>
      </c>
    </row>
    <row r="180" spans="1:10" ht="11.25">
      <c r="A180" s="1">
        <v>179</v>
      </c>
      <c r="B180" s="1" t="s">
        <v>745</v>
      </c>
      <c r="C180" s="1" t="s">
        <v>33</v>
      </c>
      <c r="D180" s="1" t="s">
        <v>1456</v>
      </c>
      <c r="E180" s="1" t="s">
        <v>1457</v>
      </c>
      <c r="F180" s="1" t="s">
        <v>1458</v>
      </c>
      <c r="G180" s="1" t="s">
        <v>776</v>
      </c>
      <c r="H180" s="1" t="s">
        <v>1459</v>
      </c>
      <c r="J180" s="1" t="s">
        <v>751</v>
      </c>
    </row>
    <row r="181" spans="1:10" ht="11.25">
      <c r="A181" s="1">
        <v>180</v>
      </c>
      <c r="B181" s="1" t="s">
        <v>745</v>
      </c>
      <c r="C181" s="1" t="s">
        <v>33</v>
      </c>
      <c r="D181" s="1" t="s">
        <v>1460</v>
      </c>
      <c r="E181" s="1" t="s">
        <v>1461</v>
      </c>
      <c r="F181" s="1" t="s">
        <v>1462</v>
      </c>
      <c r="G181" s="1" t="s">
        <v>1006</v>
      </c>
      <c r="H181" s="1" t="s">
        <v>1463</v>
      </c>
      <c r="J181" s="1" t="s">
        <v>751</v>
      </c>
    </row>
    <row r="182" spans="1:10" ht="11.25">
      <c r="A182" s="1">
        <v>181</v>
      </c>
      <c r="B182" s="1" t="s">
        <v>745</v>
      </c>
      <c r="C182" s="1" t="s">
        <v>33</v>
      </c>
      <c r="D182" s="1" t="s">
        <v>1464</v>
      </c>
      <c r="E182" s="1" t="s">
        <v>1465</v>
      </c>
      <c r="F182" s="1" t="s">
        <v>1466</v>
      </c>
      <c r="G182" s="1" t="s">
        <v>1366</v>
      </c>
      <c r="H182" s="1" t="s">
        <v>1467</v>
      </c>
      <c r="J182" s="1" t="s">
        <v>751</v>
      </c>
    </row>
    <row r="183" spans="1:10" ht="11.25">
      <c r="A183" s="1">
        <v>182</v>
      </c>
      <c r="B183" s="1" t="s">
        <v>745</v>
      </c>
      <c r="C183" s="1" t="s">
        <v>33</v>
      </c>
      <c r="D183" s="1" t="s">
        <v>1468</v>
      </c>
      <c r="E183" s="1" t="s">
        <v>1469</v>
      </c>
      <c r="F183" s="1" t="s">
        <v>1470</v>
      </c>
      <c r="G183" s="1" t="s">
        <v>776</v>
      </c>
      <c r="H183" s="1" t="s">
        <v>1471</v>
      </c>
      <c r="J183" s="1" t="s">
        <v>751</v>
      </c>
    </row>
    <row r="184" spans="1:10" ht="11.25">
      <c r="A184" s="1">
        <v>183</v>
      </c>
      <c r="B184" s="1" t="s">
        <v>745</v>
      </c>
      <c r="C184" s="1" t="s">
        <v>33</v>
      </c>
      <c r="D184" s="1" t="s">
        <v>1472</v>
      </c>
      <c r="E184" s="1" t="s">
        <v>1473</v>
      </c>
      <c r="F184" s="1" t="s">
        <v>1474</v>
      </c>
      <c r="G184" s="1" t="s">
        <v>826</v>
      </c>
      <c r="J184" s="1" t="s">
        <v>751</v>
      </c>
    </row>
    <row r="185" spans="1:10" ht="11.25">
      <c r="A185" s="1">
        <v>184</v>
      </c>
      <c r="B185" s="1" t="s">
        <v>745</v>
      </c>
      <c r="C185" s="1" t="s">
        <v>33</v>
      </c>
      <c r="D185" s="1" t="s">
        <v>1475</v>
      </c>
      <c r="E185" s="1" t="s">
        <v>1476</v>
      </c>
      <c r="F185" s="1" t="s">
        <v>1477</v>
      </c>
      <c r="G185" s="1" t="s">
        <v>1454</v>
      </c>
      <c r="H185" s="1" t="s">
        <v>1478</v>
      </c>
      <c r="J185" s="1" t="s">
        <v>751</v>
      </c>
    </row>
    <row r="186" spans="1:10" ht="11.25">
      <c r="A186" s="1">
        <v>185</v>
      </c>
      <c r="B186" s="1" t="s">
        <v>745</v>
      </c>
      <c r="C186" s="1" t="s">
        <v>33</v>
      </c>
      <c r="D186" s="1" t="s">
        <v>1479</v>
      </c>
      <c r="E186" s="1" t="s">
        <v>1480</v>
      </c>
      <c r="F186" s="1" t="s">
        <v>1481</v>
      </c>
      <c r="G186" s="1" t="s">
        <v>1195</v>
      </c>
      <c r="H186" s="1" t="s">
        <v>1482</v>
      </c>
      <c r="J186" s="1" t="s">
        <v>751</v>
      </c>
    </row>
    <row r="187" spans="1:10" ht="11.25">
      <c r="A187" s="1">
        <v>186</v>
      </c>
      <c r="B187" s="1" t="s">
        <v>745</v>
      </c>
      <c r="C187" s="1" t="s">
        <v>33</v>
      </c>
      <c r="D187" s="1" t="s">
        <v>1483</v>
      </c>
      <c r="E187" s="1" t="s">
        <v>1484</v>
      </c>
      <c r="F187" s="1" t="s">
        <v>1485</v>
      </c>
      <c r="G187" s="1" t="s">
        <v>848</v>
      </c>
      <c r="H187" s="1" t="s">
        <v>1486</v>
      </c>
      <c r="J187" s="1" t="s">
        <v>751</v>
      </c>
    </row>
    <row r="188" spans="1:10" ht="11.25">
      <c r="A188" s="1">
        <v>187</v>
      </c>
      <c r="B188" s="1" t="s">
        <v>745</v>
      </c>
      <c r="C188" s="1" t="s">
        <v>33</v>
      </c>
      <c r="D188" s="1" t="s">
        <v>1487</v>
      </c>
      <c r="E188" s="1" t="s">
        <v>1488</v>
      </c>
      <c r="F188" s="1" t="s">
        <v>1489</v>
      </c>
      <c r="G188" s="1" t="s">
        <v>1195</v>
      </c>
      <c r="H188" s="1" t="s">
        <v>1490</v>
      </c>
      <c r="J188" s="1" t="s">
        <v>751</v>
      </c>
    </row>
    <row r="189" spans="1:10" ht="11.25">
      <c r="A189" s="1">
        <v>188</v>
      </c>
      <c r="B189" s="1" t="s">
        <v>745</v>
      </c>
      <c r="C189" s="1" t="s">
        <v>33</v>
      </c>
      <c r="D189" s="1" t="s">
        <v>1491</v>
      </c>
      <c r="E189" s="1" t="s">
        <v>1492</v>
      </c>
      <c r="F189" s="1" t="s">
        <v>1493</v>
      </c>
      <c r="G189" s="1" t="s">
        <v>993</v>
      </c>
      <c r="H189" s="1" t="s">
        <v>1494</v>
      </c>
      <c r="J189" s="1" t="s">
        <v>751</v>
      </c>
    </row>
    <row r="190" spans="1:10" ht="11.25">
      <c r="A190" s="1">
        <v>189</v>
      </c>
      <c r="B190" s="1" t="s">
        <v>745</v>
      </c>
      <c r="C190" s="1" t="s">
        <v>33</v>
      </c>
      <c r="D190" s="1" t="s">
        <v>1495</v>
      </c>
      <c r="E190" s="1" t="s">
        <v>1496</v>
      </c>
      <c r="F190" s="1" t="s">
        <v>1497</v>
      </c>
      <c r="G190" s="1" t="s">
        <v>818</v>
      </c>
      <c r="J190" s="1" t="s">
        <v>751</v>
      </c>
    </row>
    <row r="191" spans="1:10" ht="11.25">
      <c r="A191" s="1">
        <v>190</v>
      </c>
      <c r="B191" s="1" t="s">
        <v>745</v>
      </c>
      <c r="C191" s="1" t="s">
        <v>33</v>
      </c>
      <c r="D191" s="1" t="s">
        <v>1498</v>
      </c>
      <c r="E191" s="1" t="s">
        <v>1499</v>
      </c>
      <c r="F191" s="1" t="s">
        <v>1500</v>
      </c>
      <c r="G191" s="1" t="s">
        <v>1163</v>
      </c>
      <c r="H191" s="1" t="s">
        <v>1436</v>
      </c>
      <c r="J191" s="1" t="s">
        <v>751</v>
      </c>
    </row>
    <row r="192" spans="1:10" ht="11.25">
      <c r="A192" s="1">
        <v>191</v>
      </c>
      <c r="B192" s="1" t="s">
        <v>745</v>
      </c>
      <c r="C192" s="1" t="s">
        <v>33</v>
      </c>
      <c r="D192" s="1" t="s">
        <v>1501</v>
      </c>
      <c r="E192" s="1" t="s">
        <v>1502</v>
      </c>
      <c r="F192" s="1" t="s">
        <v>1503</v>
      </c>
      <c r="G192" s="1" t="s">
        <v>1309</v>
      </c>
      <c r="H192" s="1" t="s">
        <v>1504</v>
      </c>
      <c r="J192" s="1" t="s">
        <v>751</v>
      </c>
    </row>
    <row r="193" spans="1:10" ht="11.25">
      <c r="A193" s="1">
        <v>192</v>
      </c>
      <c r="B193" s="1" t="s">
        <v>745</v>
      </c>
      <c r="C193" s="1" t="s">
        <v>33</v>
      </c>
      <c r="D193" s="1" t="s">
        <v>1505</v>
      </c>
      <c r="E193" s="1" t="s">
        <v>1506</v>
      </c>
      <c r="F193" s="1" t="s">
        <v>1507</v>
      </c>
      <c r="G193" s="1" t="s">
        <v>1163</v>
      </c>
      <c r="H193" s="1" t="s">
        <v>1508</v>
      </c>
      <c r="J193" s="1" t="s">
        <v>751</v>
      </c>
    </row>
    <row r="194" spans="1:10" ht="11.25">
      <c r="A194" s="1">
        <v>193</v>
      </c>
      <c r="B194" s="1" t="s">
        <v>745</v>
      </c>
      <c r="C194" s="1" t="s">
        <v>33</v>
      </c>
      <c r="D194" s="1" t="s">
        <v>1509</v>
      </c>
      <c r="E194" s="1" t="s">
        <v>1510</v>
      </c>
      <c r="F194" s="1" t="s">
        <v>1511</v>
      </c>
      <c r="G194" s="1" t="s">
        <v>848</v>
      </c>
      <c r="H194" s="1" t="s">
        <v>1512</v>
      </c>
      <c r="J194" s="1" t="s">
        <v>751</v>
      </c>
    </row>
    <row r="195" spans="1:10" ht="11.25">
      <c r="A195" s="1">
        <v>194</v>
      </c>
      <c r="B195" s="1" t="s">
        <v>745</v>
      </c>
      <c r="C195" s="1" t="s">
        <v>33</v>
      </c>
      <c r="D195" s="1" t="s">
        <v>1513</v>
      </c>
      <c r="E195" s="1" t="s">
        <v>1514</v>
      </c>
      <c r="F195" s="1" t="s">
        <v>1515</v>
      </c>
      <c r="G195" s="1" t="s">
        <v>56</v>
      </c>
      <c r="H195" s="1" t="s">
        <v>1516</v>
      </c>
      <c r="J195" s="1" t="s">
        <v>751</v>
      </c>
    </row>
    <row r="196" spans="1:10" ht="11.25">
      <c r="A196" s="1">
        <v>195</v>
      </c>
      <c r="B196" s="1" t="s">
        <v>745</v>
      </c>
      <c r="C196" s="1" t="s">
        <v>33</v>
      </c>
      <c r="D196" s="1" t="s">
        <v>1517</v>
      </c>
      <c r="E196" s="1" t="s">
        <v>1518</v>
      </c>
      <c r="F196" s="1" t="s">
        <v>1519</v>
      </c>
      <c r="G196" s="1" t="s">
        <v>796</v>
      </c>
      <c r="H196" s="1" t="s">
        <v>1432</v>
      </c>
      <c r="J196" s="1" t="s">
        <v>751</v>
      </c>
    </row>
    <row r="197" spans="1:10" ht="11.25">
      <c r="A197" s="1">
        <v>196</v>
      </c>
      <c r="B197" s="1" t="s">
        <v>745</v>
      </c>
      <c r="C197" s="1" t="s">
        <v>33</v>
      </c>
      <c r="D197" s="1" t="s">
        <v>1520</v>
      </c>
      <c r="E197" s="1" t="s">
        <v>1521</v>
      </c>
      <c r="F197" s="1" t="s">
        <v>1522</v>
      </c>
      <c r="G197" s="1" t="s">
        <v>1163</v>
      </c>
      <c r="H197" s="1" t="s">
        <v>1523</v>
      </c>
      <c r="J197" s="1" t="s">
        <v>751</v>
      </c>
    </row>
    <row r="198" spans="1:10" ht="11.25">
      <c r="A198" s="1">
        <v>197</v>
      </c>
      <c r="B198" s="1" t="s">
        <v>745</v>
      </c>
      <c r="C198" s="1" t="s">
        <v>33</v>
      </c>
      <c r="D198" s="1" t="s">
        <v>1524</v>
      </c>
      <c r="E198" s="1" t="s">
        <v>1525</v>
      </c>
      <c r="F198" s="1" t="s">
        <v>1526</v>
      </c>
      <c r="G198" s="1" t="s">
        <v>848</v>
      </c>
      <c r="H198" s="1" t="s">
        <v>1527</v>
      </c>
      <c r="J198" s="1" t="s">
        <v>751</v>
      </c>
    </row>
    <row r="199" spans="1:10" ht="11.25">
      <c r="A199" s="1">
        <v>198</v>
      </c>
      <c r="B199" s="1" t="s">
        <v>745</v>
      </c>
      <c r="C199" s="1" t="s">
        <v>33</v>
      </c>
      <c r="D199" s="1" t="s">
        <v>1528</v>
      </c>
      <c r="E199" s="1" t="s">
        <v>1529</v>
      </c>
      <c r="F199" s="1" t="s">
        <v>1530</v>
      </c>
      <c r="G199" s="1" t="s">
        <v>1296</v>
      </c>
      <c r="H199" s="1" t="s">
        <v>1531</v>
      </c>
      <c r="J199" s="1" t="s">
        <v>751</v>
      </c>
    </row>
    <row r="200" spans="1:10" ht="11.25">
      <c r="A200" s="1">
        <v>199</v>
      </c>
      <c r="B200" s="1" t="s">
        <v>745</v>
      </c>
      <c r="C200" s="1" t="s">
        <v>33</v>
      </c>
      <c r="D200" s="1" t="s">
        <v>1532</v>
      </c>
      <c r="E200" s="1" t="s">
        <v>1533</v>
      </c>
      <c r="F200" s="1" t="s">
        <v>1534</v>
      </c>
      <c r="G200" s="1" t="s">
        <v>786</v>
      </c>
      <c r="H200" s="1" t="s">
        <v>1535</v>
      </c>
      <c r="J200" s="1" t="s">
        <v>751</v>
      </c>
    </row>
    <row r="201" spans="1:10" ht="11.25">
      <c r="A201" s="1">
        <v>200</v>
      </c>
      <c r="B201" s="1" t="s">
        <v>745</v>
      </c>
      <c r="C201" s="1" t="s">
        <v>33</v>
      </c>
      <c r="D201" s="1" t="s">
        <v>1536</v>
      </c>
      <c r="E201" s="1" t="s">
        <v>1537</v>
      </c>
      <c r="F201" s="1" t="s">
        <v>1538</v>
      </c>
      <c r="G201" s="1" t="s">
        <v>1539</v>
      </c>
      <c r="H201" s="1" t="s">
        <v>1540</v>
      </c>
      <c r="J201" s="1" t="s">
        <v>751</v>
      </c>
    </row>
    <row r="202" spans="1:10" ht="11.25">
      <c r="A202" s="1">
        <v>201</v>
      </c>
      <c r="B202" s="1" t="s">
        <v>745</v>
      </c>
      <c r="C202" s="1" t="s">
        <v>33</v>
      </c>
      <c r="D202" s="1" t="s">
        <v>1541</v>
      </c>
      <c r="E202" s="1" t="s">
        <v>1542</v>
      </c>
      <c r="F202" s="1" t="s">
        <v>1543</v>
      </c>
      <c r="G202" s="1" t="s">
        <v>796</v>
      </c>
      <c r="H202" s="1" t="s">
        <v>1544</v>
      </c>
      <c r="J202" s="1" t="s">
        <v>751</v>
      </c>
    </row>
    <row r="203" spans="1:10" ht="11.25">
      <c r="A203" s="1">
        <v>202</v>
      </c>
      <c r="B203" s="1" t="s">
        <v>745</v>
      </c>
      <c r="C203" s="1" t="s">
        <v>33</v>
      </c>
      <c r="D203" s="1" t="s">
        <v>1545</v>
      </c>
      <c r="E203" s="1" t="s">
        <v>1546</v>
      </c>
      <c r="F203" s="1" t="s">
        <v>1547</v>
      </c>
      <c r="G203" s="1" t="s">
        <v>1296</v>
      </c>
      <c r="H203" s="1" t="s">
        <v>1182</v>
      </c>
      <c r="J203" s="1" t="s">
        <v>751</v>
      </c>
    </row>
    <row r="204" spans="1:10" ht="11.25">
      <c r="A204" s="1">
        <v>203</v>
      </c>
      <c r="B204" s="1" t="s">
        <v>745</v>
      </c>
      <c r="C204" s="1" t="s">
        <v>33</v>
      </c>
      <c r="D204" s="1" t="s">
        <v>1548</v>
      </c>
      <c r="E204" s="1" t="s">
        <v>1549</v>
      </c>
      <c r="F204" s="1" t="s">
        <v>1550</v>
      </c>
      <c r="G204" s="1" t="s">
        <v>848</v>
      </c>
      <c r="H204" s="1" t="s">
        <v>1551</v>
      </c>
      <c r="J204" s="1" t="s">
        <v>751</v>
      </c>
    </row>
    <row r="205" spans="1:10" ht="11.25">
      <c r="A205" s="1">
        <v>204</v>
      </c>
      <c r="B205" s="1" t="s">
        <v>745</v>
      </c>
      <c r="C205" s="1" t="s">
        <v>33</v>
      </c>
      <c r="D205" s="1" t="s">
        <v>1552</v>
      </c>
      <c r="E205" s="1" t="s">
        <v>1553</v>
      </c>
      <c r="F205" s="1" t="s">
        <v>1554</v>
      </c>
      <c r="G205" s="1" t="s">
        <v>1163</v>
      </c>
      <c r="H205" s="1" t="s">
        <v>1555</v>
      </c>
      <c r="J205" s="1" t="s">
        <v>751</v>
      </c>
    </row>
    <row r="206" spans="1:10" ht="11.25">
      <c r="A206" s="1">
        <v>205</v>
      </c>
      <c r="B206" s="1" t="s">
        <v>745</v>
      </c>
      <c r="C206" s="1" t="s">
        <v>33</v>
      </c>
      <c r="D206" s="1" t="s">
        <v>1556</v>
      </c>
      <c r="E206" s="1" t="s">
        <v>1557</v>
      </c>
      <c r="F206" s="1" t="s">
        <v>1558</v>
      </c>
      <c r="G206" s="1" t="s">
        <v>1539</v>
      </c>
      <c r="H206" s="1" t="s">
        <v>1559</v>
      </c>
      <c r="J206" s="1" t="s">
        <v>751</v>
      </c>
    </row>
    <row r="207" spans="1:10" ht="11.25">
      <c r="A207" s="1">
        <v>206</v>
      </c>
      <c r="B207" s="1" t="s">
        <v>745</v>
      </c>
      <c r="C207" s="1" t="s">
        <v>33</v>
      </c>
      <c r="D207" s="1" t="s">
        <v>1560</v>
      </c>
      <c r="E207" s="1" t="s">
        <v>1561</v>
      </c>
      <c r="F207" s="1" t="s">
        <v>1562</v>
      </c>
      <c r="G207" s="1" t="s">
        <v>848</v>
      </c>
      <c r="H207" s="1" t="s">
        <v>1563</v>
      </c>
      <c r="J207" s="1" t="s">
        <v>751</v>
      </c>
    </row>
    <row r="208" spans="1:10" ht="11.25">
      <c r="A208" s="1">
        <v>207</v>
      </c>
      <c r="B208" s="1" t="s">
        <v>745</v>
      </c>
      <c r="C208" s="1" t="s">
        <v>33</v>
      </c>
      <c r="D208" s="1" t="s">
        <v>1564</v>
      </c>
      <c r="E208" s="1" t="s">
        <v>1565</v>
      </c>
      <c r="F208" s="1" t="s">
        <v>1566</v>
      </c>
      <c r="G208" s="1" t="s">
        <v>796</v>
      </c>
      <c r="H208" s="1" t="s">
        <v>1567</v>
      </c>
      <c r="J208" s="1" t="s">
        <v>751</v>
      </c>
    </row>
    <row r="209" spans="1:10" ht="11.25">
      <c r="A209" s="1">
        <v>208</v>
      </c>
      <c r="B209" s="1" t="s">
        <v>745</v>
      </c>
      <c r="C209" s="1" t="s">
        <v>33</v>
      </c>
      <c r="D209" s="1" t="s">
        <v>1568</v>
      </c>
      <c r="E209" s="1" t="s">
        <v>1569</v>
      </c>
      <c r="F209" s="1" t="s">
        <v>1570</v>
      </c>
      <c r="G209" s="1" t="s">
        <v>796</v>
      </c>
      <c r="H209" s="1" t="s">
        <v>1571</v>
      </c>
      <c r="J209" s="1" t="s">
        <v>751</v>
      </c>
    </row>
    <row r="210" spans="1:10" ht="11.25">
      <c r="A210" s="1">
        <v>209</v>
      </c>
      <c r="B210" s="1" t="s">
        <v>745</v>
      </c>
      <c r="C210" s="1" t="s">
        <v>33</v>
      </c>
      <c r="D210" s="1" t="s">
        <v>1572</v>
      </c>
      <c r="E210" s="1" t="s">
        <v>1573</v>
      </c>
      <c r="F210" s="1" t="s">
        <v>1574</v>
      </c>
      <c r="G210" s="1" t="s">
        <v>1318</v>
      </c>
      <c r="J210" s="1" t="s">
        <v>751</v>
      </c>
    </row>
    <row r="211" spans="1:10" ht="11.25">
      <c r="A211" s="1">
        <v>210</v>
      </c>
      <c r="B211" s="1" t="s">
        <v>745</v>
      </c>
      <c r="C211" s="1" t="s">
        <v>33</v>
      </c>
      <c r="D211" s="1" t="s">
        <v>1575</v>
      </c>
      <c r="E211" s="1" t="s">
        <v>1576</v>
      </c>
      <c r="F211" s="1" t="s">
        <v>1577</v>
      </c>
      <c r="G211" s="1" t="s">
        <v>1539</v>
      </c>
      <c r="H211" s="1" t="s">
        <v>1578</v>
      </c>
      <c r="J211" s="1" t="s">
        <v>751</v>
      </c>
    </row>
    <row r="212" spans="1:10" ht="11.25">
      <c r="A212" s="1">
        <v>211</v>
      </c>
      <c r="B212" s="1" t="s">
        <v>745</v>
      </c>
      <c r="C212" s="1" t="s">
        <v>33</v>
      </c>
      <c r="D212" s="1" t="s">
        <v>1579</v>
      </c>
      <c r="E212" s="1" t="s">
        <v>1580</v>
      </c>
      <c r="F212" s="1" t="s">
        <v>1581</v>
      </c>
      <c r="G212" s="1" t="s">
        <v>1539</v>
      </c>
      <c r="H212" s="1" t="s">
        <v>1582</v>
      </c>
      <c r="J212" s="1" t="s">
        <v>751</v>
      </c>
    </row>
    <row r="213" spans="1:10" ht="11.25">
      <c r="A213" s="1">
        <v>212</v>
      </c>
      <c r="B213" s="1" t="s">
        <v>745</v>
      </c>
      <c r="C213" s="1" t="s">
        <v>33</v>
      </c>
      <c r="D213" s="1" t="s">
        <v>1583</v>
      </c>
      <c r="E213" s="1" t="s">
        <v>1584</v>
      </c>
      <c r="F213" s="1" t="s">
        <v>1585</v>
      </c>
      <c r="G213" s="1" t="s">
        <v>818</v>
      </c>
      <c r="J213" s="1" t="s">
        <v>751</v>
      </c>
    </row>
    <row r="214" spans="1:10" ht="11.25">
      <c r="A214" s="1">
        <v>213</v>
      </c>
      <c r="B214" s="1" t="s">
        <v>745</v>
      </c>
      <c r="C214" s="1" t="s">
        <v>33</v>
      </c>
      <c r="D214" s="1" t="s">
        <v>1586</v>
      </c>
      <c r="E214" s="1" t="s">
        <v>1587</v>
      </c>
      <c r="F214" s="1" t="s">
        <v>1588</v>
      </c>
      <c r="G214" s="1" t="s">
        <v>796</v>
      </c>
      <c r="H214" s="1" t="s">
        <v>1589</v>
      </c>
      <c r="J214" s="1" t="s">
        <v>751</v>
      </c>
    </row>
    <row r="215" spans="1:10" ht="11.25">
      <c r="A215" s="1">
        <v>214</v>
      </c>
      <c r="B215" s="1" t="s">
        <v>745</v>
      </c>
      <c r="C215" s="1" t="s">
        <v>33</v>
      </c>
      <c r="D215" s="1" t="s">
        <v>1590</v>
      </c>
      <c r="E215" s="1" t="s">
        <v>1591</v>
      </c>
      <c r="F215" s="1" t="s">
        <v>1592</v>
      </c>
      <c r="G215" s="1" t="s">
        <v>1318</v>
      </c>
      <c r="J215" s="1" t="s">
        <v>751</v>
      </c>
    </row>
    <row r="216" spans="1:10" ht="11.25">
      <c r="A216" s="1">
        <v>215</v>
      </c>
      <c r="B216" s="1" t="s">
        <v>745</v>
      </c>
      <c r="C216" s="1" t="s">
        <v>33</v>
      </c>
      <c r="D216" s="1" t="s">
        <v>1593</v>
      </c>
      <c r="E216" s="1" t="s">
        <v>1594</v>
      </c>
      <c r="F216" s="1" t="s">
        <v>1595</v>
      </c>
      <c r="G216" s="1" t="s">
        <v>1045</v>
      </c>
      <c r="H216" s="1" t="s">
        <v>1596</v>
      </c>
      <c r="J216" s="1" t="s">
        <v>751</v>
      </c>
    </row>
    <row r="217" spans="1:10" ht="11.25">
      <c r="A217" s="1">
        <v>216</v>
      </c>
      <c r="B217" s="1" t="s">
        <v>745</v>
      </c>
      <c r="C217" s="1" t="s">
        <v>33</v>
      </c>
      <c r="D217" s="1" t="s">
        <v>1597</v>
      </c>
      <c r="E217" s="1" t="s">
        <v>1598</v>
      </c>
      <c r="F217" s="1" t="s">
        <v>1599</v>
      </c>
      <c r="G217" s="1" t="s">
        <v>1239</v>
      </c>
      <c r="H217" s="1" t="s">
        <v>1600</v>
      </c>
      <c r="J217" s="1" t="s">
        <v>751</v>
      </c>
    </row>
    <row r="218" spans="1:10" ht="11.25">
      <c r="A218" s="1">
        <v>217</v>
      </c>
      <c r="B218" s="1" t="s">
        <v>745</v>
      </c>
      <c r="C218" s="1" t="s">
        <v>33</v>
      </c>
      <c r="D218" s="1" t="s">
        <v>1601</v>
      </c>
      <c r="E218" s="1" t="s">
        <v>1602</v>
      </c>
      <c r="F218" s="1" t="s">
        <v>1603</v>
      </c>
      <c r="G218" s="1" t="s">
        <v>848</v>
      </c>
      <c r="H218" s="1" t="s">
        <v>1604</v>
      </c>
      <c r="J218" s="1" t="s">
        <v>751</v>
      </c>
    </row>
    <row r="219" spans="1:10" ht="11.25">
      <c r="A219" s="1">
        <v>218</v>
      </c>
      <c r="B219" s="1" t="s">
        <v>745</v>
      </c>
      <c r="C219" s="1" t="s">
        <v>33</v>
      </c>
      <c r="D219" s="1" t="s">
        <v>1605</v>
      </c>
      <c r="E219" s="1" t="s">
        <v>1606</v>
      </c>
      <c r="F219" s="1" t="s">
        <v>1607</v>
      </c>
      <c r="G219" s="1" t="s">
        <v>1318</v>
      </c>
      <c r="J219" s="1" t="s">
        <v>751</v>
      </c>
    </row>
    <row r="220" spans="1:10" ht="11.25">
      <c r="A220" s="1">
        <v>219</v>
      </c>
      <c r="B220" s="1" t="s">
        <v>745</v>
      </c>
      <c r="C220" s="1" t="s">
        <v>33</v>
      </c>
      <c r="D220" s="1" t="s">
        <v>1608</v>
      </c>
      <c r="E220" s="1" t="s">
        <v>1609</v>
      </c>
      <c r="F220" s="1" t="s">
        <v>1610</v>
      </c>
      <c r="G220" s="1" t="s">
        <v>1204</v>
      </c>
      <c r="J220" s="1" t="s">
        <v>751</v>
      </c>
    </row>
    <row r="221" spans="1:10" ht="11.25">
      <c r="A221" s="1">
        <v>220</v>
      </c>
      <c r="B221" s="1" t="s">
        <v>745</v>
      </c>
      <c r="C221" s="1" t="s">
        <v>33</v>
      </c>
      <c r="D221" s="1" t="s">
        <v>1611</v>
      </c>
      <c r="E221" s="1" t="s">
        <v>1612</v>
      </c>
      <c r="F221" s="1" t="s">
        <v>1613</v>
      </c>
      <c r="G221" s="1" t="s">
        <v>1239</v>
      </c>
      <c r="H221" s="1" t="s">
        <v>1614</v>
      </c>
      <c r="J221" s="1" t="s">
        <v>751</v>
      </c>
    </row>
    <row r="222" spans="1:10" ht="11.25">
      <c r="A222" s="1">
        <v>221</v>
      </c>
      <c r="B222" s="1" t="s">
        <v>745</v>
      </c>
      <c r="C222" s="1" t="s">
        <v>33</v>
      </c>
      <c r="D222" s="1" t="s">
        <v>1615</v>
      </c>
      <c r="E222" s="1" t="s">
        <v>1616</v>
      </c>
      <c r="F222" s="1" t="s">
        <v>1617</v>
      </c>
      <c r="G222" s="1" t="s">
        <v>1318</v>
      </c>
      <c r="J222" s="1" t="s">
        <v>751</v>
      </c>
    </row>
    <row r="223" spans="1:10" ht="11.25">
      <c r="A223" s="1">
        <v>222</v>
      </c>
      <c r="B223" s="1" t="s">
        <v>745</v>
      </c>
      <c r="C223" s="1" t="s">
        <v>33</v>
      </c>
      <c r="D223" s="1" t="s">
        <v>1618</v>
      </c>
      <c r="E223" s="1" t="s">
        <v>1619</v>
      </c>
      <c r="F223" s="1" t="s">
        <v>1620</v>
      </c>
      <c r="G223" s="1" t="s">
        <v>1621</v>
      </c>
      <c r="H223" s="1" t="s">
        <v>1622</v>
      </c>
      <c r="J223" s="1" t="s">
        <v>751</v>
      </c>
    </row>
    <row r="224" spans="1:10" ht="11.25">
      <c r="A224" s="1">
        <v>223</v>
      </c>
      <c r="B224" s="1" t="s">
        <v>745</v>
      </c>
      <c r="C224" s="1" t="s">
        <v>33</v>
      </c>
      <c r="D224" s="1" t="s">
        <v>1623</v>
      </c>
      <c r="E224" s="1" t="s">
        <v>1624</v>
      </c>
      <c r="F224" s="1" t="s">
        <v>1625</v>
      </c>
      <c r="G224" s="1" t="s">
        <v>848</v>
      </c>
      <c r="H224" s="1" t="s">
        <v>1551</v>
      </c>
      <c r="J224" s="1" t="s">
        <v>751</v>
      </c>
    </row>
    <row r="225" spans="1:10" ht="11.25">
      <c r="A225" s="1">
        <v>224</v>
      </c>
      <c r="B225" s="1" t="s">
        <v>745</v>
      </c>
      <c r="C225" s="1" t="s">
        <v>33</v>
      </c>
      <c r="D225" s="1" t="s">
        <v>1626</v>
      </c>
      <c r="E225" s="1" t="s">
        <v>1627</v>
      </c>
      <c r="F225" s="1" t="s">
        <v>1628</v>
      </c>
      <c r="G225" s="1" t="s">
        <v>1366</v>
      </c>
      <c r="H225" s="1" t="s">
        <v>1629</v>
      </c>
      <c r="J225" s="1" t="s">
        <v>751</v>
      </c>
    </row>
    <row r="226" spans="1:10" ht="11.25">
      <c r="A226" s="1">
        <v>225</v>
      </c>
      <c r="B226" s="1" t="s">
        <v>745</v>
      </c>
      <c r="C226" s="1" t="s">
        <v>33</v>
      </c>
      <c r="D226" s="1" t="s">
        <v>1630</v>
      </c>
      <c r="E226" s="1" t="s">
        <v>1631</v>
      </c>
      <c r="F226" s="1" t="s">
        <v>1632</v>
      </c>
      <c r="G226" s="1" t="s">
        <v>791</v>
      </c>
      <c r="H226" s="1" t="s">
        <v>1633</v>
      </c>
      <c r="J226" s="1" t="s">
        <v>751</v>
      </c>
    </row>
    <row r="227" spans="1:10" ht="11.25">
      <c r="A227" s="1">
        <v>226</v>
      </c>
      <c r="B227" s="1" t="s">
        <v>745</v>
      </c>
      <c r="C227" s="1" t="s">
        <v>33</v>
      </c>
      <c r="D227" s="1" t="s">
        <v>1634</v>
      </c>
      <c r="E227" s="1" t="s">
        <v>1635</v>
      </c>
      <c r="F227" s="1" t="s">
        <v>1636</v>
      </c>
      <c r="G227" s="1" t="s">
        <v>1204</v>
      </c>
      <c r="H227" s="1" t="s">
        <v>1637</v>
      </c>
      <c r="J227" s="1" t="s">
        <v>751</v>
      </c>
    </row>
    <row r="228" spans="1:10" ht="11.25">
      <c r="A228" s="1">
        <v>227</v>
      </c>
      <c r="B228" s="1" t="s">
        <v>745</v>
      </c>
      <c r="C228" s="1" t="s">
        <v>33</v>
      </c>
      <c r="D228" s="1" t="s">
        <v>1638</v>
      </c>
      <c r="E228" s="1" t="s">
        <v>1639</v>
      </c>
      <c r="F228" s="1" t="s">
        <v>1640</v>
      </c>
      <c r="G228" s="1" t="s">
        <v>1291</v>
      </c>
      <c r="J228" s="1" t="s">
        <v>751</v>
      </c>
    </row>
    <row r="229" spans="1:10" ht="11.25">
      <c r="A229" s="1">
        <v>228</v>
      </c>
      <c r="B229" s="1" t="s">
        <v>745</v>
      </c>
      <c r="C229" s="1" t="s">
        <v>33</v>
      </c>
      <c r="D229" s="1" t="s">
        <v>1641</v>
      </c>
      <c r="E229" s="1" t="s">
        <v>1642</v>
      </c>
      <c r="F229" s="1" t="s">
        <v>1643</v>
      </c>
      <c r="G229" s="1" t="s">
        <v>1644</v>
      </c>
      <c r="J229" s="1" t="s">
        <v>751</v>
      </c>
    </row>
    <row r="230" spans="1:10" ht="11.25">
      <c r="A230" s="1">
        <v>229</v>
      </c>
      <c r="B230" s="1" t="s">
        <v>745</v>
      </c>
      <c r="C230" s="1" t="s">
        <v>33</v>
      </c>
      <c r="D230" s="1" t="s">
        <v>1645</v>
      </c>
      <c r="E230" s="1" t="s">
        <v>1646</v>
      </c>
      <c r="F230" s="1" t="s">
        <v>1647</v>
      </c>
      <c r="G230" s="1" t="s">
        <v>1648</v>
      </c>
      <c r="J230" s="1" t="s">
        <v>751</v>
      </c>
    </row>
    <row r="231" spans="1:10" ht="11.25">
      <c r="A231" s="1">
        <v>230</v>
      </c>
      <c r="B231" s="1" t="s">
        <v>745</v>
      </c>
      <c r="C231" s="1" t="s">
        <v>33</v>
      </c>
      <c r="D231" s="1" t="s">
        <v>1649</v>
      </c>
      <c r="E231" s="1" t="s">
        <v>1650</v>
      </c>
      <c r="F231" s="1" t="s">
        <v>1651</v>
      </c>
      <c r="G231" s="1" t="s">
        <v>916</v>
      </c>
      <c r="J231" s="1" t="s">
        <v>751</v>
      </c>
    </row>
    <row r="232" spans="1:10" ht="11.25">
      <c r="A232" s="1">
        <v>231</v>
      </c>
      <c r="B232" s="1" t="s">
        <v>745</v>
      </c>
      <c r="C232" s="1" t="s">
        <v>33</v>
      </c>
      <c r="D232" s="1" t="s">
        <v>1652</v>
      </c>
      <c r="E232" s="1" t="s">
        <v>1653</v>
      </c>
      <c r="F232" s="1" t="s">
        <v>1654</v>
      </c>
      <c r="G232" s="1" t="s">
        <v>56</v>
      </c>
      <c r="H232" s="1" t="s">
        <v>1655</v>
      </c>
      <c r="J232" s="1" t="s">
        <v>751</v>
      </c>
    </row>
    <row r="233" spans="1:10" ht="11.25">
      <c r="A233" s="1">
        <v>232</v>
      </c>
      <c r="B233" s="1" t="s">
        <v>745</v>
      </c>
      <c r="C233" s="1" t="s">
        <v>33</v>
      </c>
      <c r="D233" s="1" t="s">
        <v>1656</v>
      </c>
      <c r="E233" s="1" t="s">
        <v>1657</v>
      </c>
      <c r="F233" s="1" t="s">
        <v>1658</v>
      </c>
      <c r="G233" s="1" t="s">
        <v>886</v>
      </c>
      <c r="H233" s="1" t="s">
        <v>1659</v>
      </c>
      <c r="J233" s="1" t="s">
        <v>751</v>
      </c>
    </row>
    <row r="234" spans="1:10" ht="11.25">
      <c r="A234" s="1">
        <v>233</v>
      </c>
      <c r="B234" s="1" t="s">
        <v>745</v>
      </c>
      <c r="C234" s="1" t="s">
        <v>33</v>
      </c>
      <c r="D234" s="1" t="s">
        <v>1660</v>
      </c>
      <c r="E234" s="1" t="s">
        <v>1661</v>
      </c>
      <c r="F234" s="1" t="s">
        <v>1662</v>
      </c>
      <c r="G234" s="1" t="s">
        <v>1296</v>
      </c>
      <c r="H234" s="1" t="s">
        <v>1663</v>
      </c>
      <c r="J234" s="1" t="s">
        <v>751</v>
      </c>
    </row>
    <row r="235" spans="1:10" ht="11.25">
      <c r="A235" s="1">
        <v>234</v>
      </c>
      <c r="B235" s="1" t="s">
        <v>745</v>
      </c>
      <c r="C235" s="1" t="s">
        <v>33</v>
      </c>
      <c r="D235" s="1" t="s">
        <v>1664</v>
      </c>
      <c r="E235" s="1" t="s">
        <v>1665</v>
      </c>
      <c r="F235" s="1" t="s">
        <v>1666</v>
      </c>
      <c r="G235" s="1" t="s">
        <v>1296</v>
      </c>
      <c r="H235" s="1" t="s">
        <v>1667</v>
      </c>
      <c r="J235" s="1" t="s">
        <v>751</v>
      </c>
    </row>
    <row r="236" spans="1:10" ht="11.25">
      <c r="A236" s="1">
        <v>235</v>
      </c>
      <c r="B236" s="1" t="s">
        <v>745</v>
      </c>
      <c r="C236" s="1" t="s">
        <v>33</v>
      </c>
      <c r="D236" s="1" t="s">
        <v>1668</v>
      </c>
      <c r="E236" s="1" t="s">
        <v>1669</v>
      </c>
      <c r="F236" s="1" t="s">
        <v>1670</v>
      </c>
      <c r="G236" s="1" t="s">
        <v>1296</v>
      </c>
      <c r="H236" s="1" t="s">
        <v>1671</v>
      </c>
      <c r="J236" s="1" t="s">
        <v>751</v>
      </c>
    </row>
    <row r="237" spans="1:10" ht="11.25">
      <c r="A237" s="1">
        <v>236</v>
      </c>
      <c r="B237" s="1" t="s">
        <v>745</v>
      </c>
      <c r="C237" s="1" t="s">
        <v>33</v>
      </c>
      <c r="D237" s="1" t="s">
        <v>1672</v>
      </c>
      <c r="E237" s="1" t="s">
        <v>1673</v>
      </c>
      <c r="F237" s="1" t="s">
        <v>1674</v>
      </c>
      <c r="G237" s="1" t="s">
        <v>1383</v>
      </c>
      <c r="H237" s="1" t="s">
        <v>1675</v>
      </c>
      <c r="J237" s="1" t="s">
        <v>751</v>
      </c>
    </row>
    <row r="238" spans="1:10" ht="11.25">
      <c r="A238" s="1">
        <v>237</v>
      </c>
      <c r="B238" s="1" t="s">
        <v>745</v>
      </c>
      <c r="C238" s="1" t="s">
        <v>33</v>
      </c>
      <c r="D238" s="1" t="s">
        <v>1676</v>
      </c>
      <c r="E238" s="1" t="s">
        <v>1677</v>
      </c>
      <c r="F238" s="1" t="s">
        <v>1678</v>
      </c>
      <c r="G238" s="1" t="s">
        <v>1045</v>
      </c>
      <c r="H238" s="1" t="s">
        <v>1679</v>
      </c>
      <c r="J238" s="1" t="s">
        <v>751</v>
      </c>
    </row>
    <row r="239" spans="1:10" ht="11.25">
      <c r="A239" s="1">
        <v>238</v>
      </c>
      <c r="B239" s="1" t="s">
        <v>745</v>
      </c>
      <c r="C239" s="1" t="s">
        <v>33</v>
      </c>
      <c r="D239" s="1" t="s">
        <v>1680</v>
      </c>
      <c r="E239" s="1" t="s">
        <v>1681</v>
      </c>
      <c r="F239" s="1" t="s">
        <v>1682</v>
      </c>
      <c r="G239" s="1" t="s">
        <v>755</v>
      </c>
      <c r="J239" s="1" t="s">
        <v>751</v>
      </c>
    </row>
    <row r="240" spans="1:10" ht="11.25">
      <c r="A240" s="1">
        <v>239</v>
      </c>
      <c r="B240" s="1" t="s">
        <v>745</v>
      </c>
      <c r="C240" s="1" t="s">
        <v>33</v>
      </c>
      <c r="D240" s="1" t="s">
        <v>1683</v>
      </c>
      <c r="E240" s="1" t="s">
        <v>1684</v>
      </c>
      <c r="F240" s="1" t="s">
        <v>1685</v>
      </c>
      <c r="G240" s="1" t="s">
        <v>1362</v>
      </c>
      <c r="J240" s="1" t="s">
        <v>751</v>
      </c>
    </row>
    <row r="241" spans="1:10" ht="11.25">
      <c r="A241" s="1">
        <v>240</v>
      </c>
      <c r="B241" s="1" t="s">
        <v>745</v>
      </c>
      <c r="C241" s="1" t="s">
        <v>33</v>
      </c>
      <c r="D241" s="1" t="s">
        <v>1686</v>
      </c>
      <c r="E241" s="1" t="s">
        <v>1687</v>
      </c>
      <c r="F241" s="1" t="s">
        <v>1688</v>
      </c>
      <c r="G241" s="1" t="s">
        <v>1204</v>
      </c>
      <c r="J241" s="1" t="s">
        <v>751</v>
      </c>
    </row>
    <row r="242" spans="1:10" ht="11.25">
      <c r="A242" s="1">
        <v>241</v>
      </c>
      <c r="B242" s="1" t="s">
        <v>745</v>
      </c>
      <c r="C242" s="1" t="s">
        <v>33</v>
      </c>
      <c r="D242" s="1" t="s">
        <v>1689</v>
      </c>
      <c r="E242" s="1" t="s">
        <v>1690</v>
      </c>
      <c r="F242" s="1" t="s">
        <v>1691</v>
      </c>
      <c r="G242" s="1" t="s">
        <v>886</v>
      </c>
      <c r="H242" s="1" t="s">
        <v>1692</v>
      </c>
      <c r="J242" s="1" t="s">
        <v>751</v>
      </c>
    </row>
    <row r="243" spans="1:10" ht="11.25">
      <c r="A243" s="1">
        <v>242</v>
      </c>
      <c r="B243" s="1" t="s">
        <v>745</v>
      </c>
      <c r="C243" s="1" t="s">
        <v>33</v>
      </c>
      <c r="D243" s="1" t="s">
        <v>1693</v>
      </c>
      <c r="E243" s="1" t="s">
        <v>1694</v>
      </c>
      <c r="F243" s="1" t="s">
        <v>1695</v>
      </c>
      <c r="G243" s="1" t="s">
        <v>810</v>
      </c>
      <c r="H243" s="1" t="s">
        <v>1696</v>
      </c>
      <c r="J243" s="1" t="s">
        <v>751</v>
      </c>
    </row>
    <row r="244" spans="1:10" ht="11.25">
      <c r="A244" s="1">
        <v>243</v>
      </c>
      <c r="B244" s="1" t="s">
        <v>745</v>
      </c>
      <c r="C244" s="1" t="s">
        <v>33</v>
      </c>
      <c r="D244" s="1" t="s">
        <v>1697</v>
      </c>
      <c r="E244" s="1" t="s">
        <v>1698</v>
      </c>
      <c r="F244" s="1" t="s">
        <v>1699</v>
      </c>
      <c r="G244" s="1" t="s">
        <v>1700</v>
      </c>
      <c r="H244" s="1" t="s">
        <v>1701</v>
      </c>
      <c r="J244" s="1" t="s">
        <v>751</v>
      </c>
    </row>
    <row r="245" spans="1:10" ht="11.25">
      <c r="A245" s="1">
        <v>244</v>
      </c>
      <c r="B245" s="1" t="s">
        <v>745</v>
      </c>
      <c r="C245" s="1" t="s">
        <v>33</v>
      </c>
      <c r="D245" s="1" t="s">
        <v>1702</v>
      </c>
      <c r="E245" s="1" t="s">
        <v>1703</v>
      </c>
      <c r="F245" s="1" t="s">
        <v>1704</v>
      </c>
      <c r="G245" s="1" t="s">
        <v>1204</v>
      </c>
      <c r="J245" s="1" t="s">
        <v>751</v>
      </c>
    </row>
    <row r="246" spans="1:10" ht="11.25">
      <c r="A246" s="1">
        <v>245</v>
      </c>
      <c r="B246" s="1" t="s">
        <v>745</v>
      </c>
      <c r="C246" s="1" t="s">
        <v>33</v>
      </c>
      <c r="D246" s="1" t="s">
        <v>1705</v>
      </c>
      <c r="E246" s="1" t="s">
        <v>1706</v>
      </c>
      <c r="F246" s="1" t="s">
        <v>1707</v>
      </c>
      <c r="G246" s="1" t="s">
        <v>1115</v>
      </c>
      <c r="J246" s="1" t="s">
        <v>751</v>
      </c>
    </row>
    <row r="247" spans="1:10" ht="11.25">
      <c r="A247" s="1">
        <v>246</v>
      </c>
      <c r="B247" s="1" t="s">
        <v>745</v>
      </c>
      <c r="C247" s="1" t="s">
        <v>33</v>
      </c>
      <c r="D247" s="1" t="s">
        <v>1708</v>
      </c>
      <c r="E247" s="1" t="s">
        <v>1709</v>
      </c>
      <c r="F247" s="1" t="s">
        <v>1710</v>
      </c>
      <c r="G247" s="1" t="s">
        <v>1204</v>
      </c>
      <c r="J247" s="1" t="s">
        <v>751</v>
      </c>
    </row>
    <row r="248" spans="1:10" ht="11.25">
      <c r="A248" s="1">
        <v>247</v>
      </c>
      <c r="B248" s="1" t="s">
        <v>745</v>
      </c>
      <c r="C248" s="1" t="s">
        <v>33</v>
      </c>
      <c r="D248" s="1" t="s">
        <v>1711</v>
      </c>
      <c r="E248" s="1" t="s">
        <v>1712</v>
      </c>
      <c r="F248" s="1" t="s">
        <v>1713</v>
      </c>
      <c r="G248" s="1" t="s">
        <v>1296</v>
      </c>
      <c r="H248" s="1" t="s">
        <v>1714</v>
      </c>
      <c r="J248" s="1" t="s">
        <v>751</v>
      </c>
    </row>
    <row r="249" spans="1:10" ht="11.25">
      <c r="A249" s="1">
        <v>248</v>
      </c>
      <c r="B249" s="1" t="s">
        <v>745</v>
      </c>
      <c r="C249" s="1" t="s">
        <v>33</v>
      </c>
      <c r="D249" s="1" t="s">
        <v>1715</v>
      </c>
      <c r="E249" s="1" t="s">
        <v>1716</v>
      </c>
      <c r="F249" s="1" t="s">
        <v>1717</v>
      </c>
      <c r="G249" s="1" t="s">
        <v>1260</v>
      </c>
      <c r="H249" s="1" t="s">
        <v>1718</v>
      </c>
      <c r="J249" s="1" t="s">
        <v>751</v>
      </c>
    </row>
    <row r="250" spans="1:10" ht="11.25">
      <c r="A250" s="1">
        <v>249</v>
      </c>
      <c r="B250" s="1" t="s">
        <v>745</v>
      </c>
      <c r="C250" s="1" t="s">
        <v>33</v>
      </c>
      <c r="D250" s="1" t="s">
        <v>1719</v>
      </c>
      <c r="E250" s="1" t="s">
        <v>1720</v>
      </c>
      <c r="F250" s="1" t="s">
        <v>1721</v>
      </c>
      <c r="G250" s="1" t="s">
        <v>56</v>
      </c>
      <c r="H250" s="1" t="s">
        <v>1722</v>
      </c>
      <c r="J250" s="1" t="s">
        <v>751</v>
      </c>
    </row>
    <row r="251" spans="1:10" ht="11.25">
      <c r="A251" s="1">
        <v>250</v>
      </c>
      <c r="B251" s="1" t="s">
        <v>745</v>
      </c>
      <c r="C251" s="1" t="s">
        <v>33</v>
      </c>
      <c r="D251" s="1" t="s">
        <v>1723</v>
      </c>
      <c r="E251" s="1" t="s">
        <v>1724</v>
      </c>
      <c r="F251" s="1" t="s">
        <v>1725</v>
      </c>
      <c r="G251" s="1" t="s">
        <v>1726</v>
      </c>
      <c r="H251" s="1" t="s">
        <v>1727</v>
      </c>
      <c r="J251" s="1" t="s">
        <v>751</v>
      </c>
    </row>
    <row r="252" spans="1:10" ht="11.25">
      <c r="A252" s="1">
        <v>251</v>
      </c>
      <c r="B252" s="1" t="s">
        <v>745</v>
      </c>
      <c r="C252" s="1" t="s">
        <v>33</v>
      </c>
      <c r="D252" s="1" t="s">
        <v>1728</v>
      </c>
      <c r="E252" s="1" t="s">
        <v>1729</v>
      </c>
      <c r="F252" s="1" t="s">
        <v>1730</v>
      </c>
      <c r="G252" s="1" t="s">
        <v>1318</v>
      </c>
      <c r="J252" s="1" t="s">
        <v>751</v>
      </c>
    </row>
    <row r="253" spans="1:10" ht="11.25">
      <c r="A253" s="1">
        <v>252</v>
      </c>
      <c r="B253" s="1" t="s">
        <v>745</v>
      </c>
      <c r="C253" s="1" t="s">
        <v>33</v>
      </c>
      <c r="D253" s="1" t="s">
        <v>1731</v>
      </c>
      <c r="E253" s="1" t="s">
        <v>1732</v>
      </c>
      <c r="F253" s="1" t="s">
        <v>1733</v>
      </c>
      <c r="G253" s="1" t="s">
        <v>924</v>
      </c>
      <c r="J253" s="1" t="s">
        <v>751</v>
      </c>
    </row>
    <row r="254" spans="1:10" ht="11.25">
      <c r="A254" s="1">
        <v>253</v>
      </c>
      <c r="B254" s="1" t="s">
        <v>745</v>
      </c>
      <c r="C254" s="1" t="s">
        <v>33</v>
      </c>
      <c r="D254" s="1" t="s">
        <v>1734</v>
      </c>
      <c r="E254" s="1" t="s">
        <v>1735</v>
      </c>
      <c r="F254" s="1" t="s">
        <v>1736</v>
      </c>
      <c r="G254" s="1" t="s">
        <v>1006</v>
      </c>
      <c r="H254" s="1" t="s">
        <v>1737</v>
      </c>
      <c r="J254" s="1" t="s">
        <v>751</v>
      </c>
    </row>
    <row r="255" spans="1:10" ht="11.25">
      <c r="A255" s="1">
        <v>254</v>
      </c>
      <c r="B255" s="1" t="s">
        <v>745</v>
      </c>
      <c r="C255" s="1" t="s">
        <v>33</v>
      </c>
      <c r="D255" s="1" t="s">
        <v>1738</v>
      </c>
      <c r="E255" s="1" t="s">
        <v>1739</v>
      </c>
      <c r="F255" s="1" t="s">
        <v>1740</v>
      </c>
      <c r="G255" s="1" t="s">
        <v>1296</v>
      </c>
      <c r="H255" s="1" t="s">
        <v>1741</v>
      </c>
      <c r="J255" s="1" t="s">
        <v>751</v>
      </c>
    </row>
    <row r="256" spans="1:10" ht="11.25">
      <c r="A256" s="1">
        <v>255</v>
      </c>
      <c r="B256" s="1" t="s">
        <v>745</v>
      </c>
      <c r="C256" s="1" t="s">
        <v>33</v>
      </c>
      <c r="D256" s="1" t="s">
        <v>1742</v>
      </c>
      <c r="E256" s="1" t="s">
        <v>1743</v>
      </c>
      <c r="F256" s="1" t="s">
        <v>1744</v>
      </c>
      <c r="G256" s="1" t="s">
        <v>1260</v>
      </c>
      <c r="H256" s="1" t="s">
        <v>1745</v>
      </c>
      <c r="J256" s="1" t="s">
        <v>751</v>
      </c>
    </row>
    <row r="257" spans="1:10" ht="11.25">
      <c r="A257" s="1">
        <v>256</v>
      </c>
      <c r="B257" s="1" t="s">
        <v>745</v>
      </c>
      <c r="C257" s="1" t="s">
        <v>33</v>
      </c>
      <c r="D257" s="1" t="s">
        <v>1746</v>
      </c>
      <c r="E257" s="1" t="s">
        <v>1747</v>
      </c>
      <c r="F257" s="1" t="s">
        <v>1748</v>
      </c>
      <c r="G257" s="1" t="s">
        <v>1309</v>
      </c>
      <c r="H257" s="1" t="s">
        <v>1749</v>
      </c>
      <c r="J257" s="1" t="s">
        <v>751</v>
      </c>
    </row>
    <row r="258" spans="1:10" ht="11.25">
      <c r="A258" s="1">
        <v>257</v>
      </c>
      <c r="B258" s="1" t="s">
        <v>745</v>
      </c>
      <c r="C258" s="1" t="s">
        <v>33</v>
      </c>
      <c r="D258" s="1" t="s">
        <v>1750</v>
      </c>
      <c r="E258" s="1" t="s">
        <v>1751</v>
      </c>
      <c r="F258" s="1" t="s">
        <v>1752</v>
      </c>
      <c r="G258" s="1" t="s">
        <v>796</v>
      </c>
      <c r="J258" s="1" t="s">
        <v>751</v>
      </c>
    </row>
    <row r="259" spans="1:10" ht="11.25">
      <c r="A259" s="1">
        <v>258</v>
      </c>
      <c r="B259" s="1" t="s">
        <v>745</v>
      </c>
      <c r="C259" s="1" t="s">
        <v>33</v>
      </c>
      <c r="D259" s="1" t="s">
        <v>1753</v>
      </c>
      <c r="E259" s="1" t="s">
        <v>1754</v>
      </c>
      <c r="F259" s="1" t="s">
        <v>1755</v>
      </c>
      <c r="G259" s="1" t="s">
        <v>1252</v>
      </c>
      <c r="J259" s="1" t="s">
        <v>751</v>
      </c>
    </row>
    <row r="260" spans="1:10" ht="11.25">
      <c r="A260" s="1">
        <v>259</v>
      </c>
      <c r="B260" s="1" t="s">
        <v>745</v>
      </c>
      <c r="C260" s="1" t="s">
        <v>33</v>
      </c>
      <c r="D260" s="1" t="s">
        <v>1756</v>
      </c>
      <c r="E260" s="1" t="s">
        <v>1757</v>
      </c>
      <c r="F260" s="1" t="s">
        <v>1758</v>
      </c>
      <c r="G260" s="1" t="s">
        <v>1383</v>
      </c>
      <c r="H260" s="1" t="s">
        <v>1759</v>
      </c>
      <c r="J260" s="1" t="s">
        <v>751</v>
      </c>
    </row>
    <row r="261" spans="1:10" ht="11.25">
      <c r="A261" s="1">
        <v>260</v>
      </c>
      <c r="B261" s="1" t="s">
        <v>745</v>
      </c>
      <c r="C261" s="1" t="s">
        <v>33</v>
      </c>
      <c r="D261" s="1" t="s">
        <v>1760</v>
      </c>
      <c r="E261" s="1" t="s">
        <v>1761</v>
      </c>
      <c r="F261" s="1" t="s">
        <v>1762</v>
      </c>
      <c r="G261" s="1" t="s">
        <v>932</v>
      </c>
      <c r="H261" s="1" t="s">
        <v>1059</v>
      </c>
      <c r="J261" s="1" t="s">
        <v>751</v>
      </c>
    </row>
    <row r="262" spans="1:10" ht="11.25">
      <c r="A262" s="1">
        <v>261</v>
      </c>
      <c r="B262" s="1" t="s">
        <v>745</v>
      </c>
      <c r="C262" s="1" t="s">
        <v>33</v>
      </c>
      <c r="D262" s="1" t="s">
        <v>1763</v>
      </c>
      <c r="E262" s="1" t="s">
        <v>1764</v>
      </c>
      <c r="F262" s="1" t="s">
        <v>1765</v>
      </c>
      <c r="G262" s="1" t="s">
        <v>830</v>
      </c>
      <c r="H262" s="1" t="s">
        <v>1766</v>
      </c>
      <c r="J262" s="1" t="s">
        <v>751</v>
      </c>
    </row>
    <row r="263" spans="1:10" ht="11.25">
      <c r="A263" s="1">
        <v>262</v>
      </c>
      <c r="B263" s="1" t="s">
        <v>745</v>
      </c>
      <c r="C263" s="1" t="s">
        <v>33</v>
      </c>
      <c r="D263" s="1" t="s">
        <v>1767</v>
      </c>
      <c r="E263" s="1" t="s">
        <v>1768</v>
      </c>
      <c r="F263" s="1" t="s">
        <v>1769</v>
      </c>
      <c r="G263" s="1" t="s">
        <v>993</v>
      </c>
      <c r="J263" s="1" t="s">
        <v>751</v>
      </c>
    </row>
    <row r="264" spans="1:10" ht="11.25">
      <c r="A264" s="1">
        <v>263</v>
      </c>
      <c r="B264" s="1" t="s">
        <v>745</v>
      </c>
      <c r="C264" s="1" t="s">
        <v>33</v>
      </c>
      <c r="D264" s="1" t="s">
        <v>1770</v>
      </c>
      <c r="E264" s="1" t="s">
        <v>1771</v>
      </c>
      <c r="F264" s="1" t="s">
        <v>1772</v>
      </c>
      <c r="G264" s="1" t="s">
        <v>781</v>
      </c>
      <c r="H264" s="1" t="s">
        <v>1773</v>
      </c>
      <c r="J264" s="1" t="s">
        <v>751</v>
      </c>
    </row>
    <row r="265" spans="1:10" ht="11.25">
      <c r="A265" s="1">
        <v>264</v>
      </c>
      <c r="B265" s="1" t="s">
        <v>745</v>
      </c>
      <c r="C265" s="1" t="s">
        <v>33</v>
      </c>
      <c r="D265" s="1" t="s">
        <v>1774</v>
      </c>
      <c r="E265" s="1" t="s">
        <v>1775</v>
      </c>
      <c r="F265" s="1" t="s">
        <v>1776</v>
      </c>
      <c r="G265" s="1" t="s">
        <v>56</v>
      </c>
      <c r="H265" s="1" t="s">
        <v>1777</v>
      </c>
      <c r="J265" s="1" t="s">
        <v>751</v>
      </c>
    </row>
    <row r="266" spans="1:10" ht="11.25">
      <c r="A266" s="1">
        <v>265</v>
      </c>
      <c r="B266" s="1" t="s">
        <v>745</v>
      </c>
      <c r="C266" s="1" t="s">
        <v>33</v>
      </c>
      <c r="D266" s="1" t="s">
        <v>1778</v>
      </c>
      <c r="E266" s="1" t="s">
        <v>1779</v>
      </c>
      <c r="F266" s="1" t="s">
        <v>1780</v>
      </c>
      <c r="G266" s="1" t="s">
        <v>1621</v>
      </c>
      <c r="H266" s="1" t="s">
        <v>1781</v>
      </c>
      <c r="J266" s="1" t="s">
        <v>751</v>
      </c>
    </row>
    <row r="267" spans="1:10" ht="11.25">
      <c r="A267" s="1">
        <v>266</v>
      </c>
      <c r="B267" s="1" t="s">
        <v>745</v>
      </c>
      <c r="C267" s="1" t="s">
        <v>33</v>
      </c>
      <c r="D267" s="1" t="s">
        <v>1782</v>
      </c>
      <c r="E267" s="1" t="s">
        <v>1783</v>
      </c>
      <c r="F267" s="1" t="s">
        <v>1784</v>
      </c>
      <c r="G267" s="1" t="s">
        <v>56</v>
      </c>
      <c r="H267" s="1" t="s">
        <v>1785</v>
      </c>
      <c r="J267" s="1" t="s">
        <v>751</v>
      </c>
    </row>
    <row r="268" spans="1:10" ht="11.25">
      <c r="A268" s="1">
        <v>267</v>
      </c>
      <c r="B268" s="1" t="s">
        <v>745</v>
      </c>
      <c r="C268" s="1" t="s">
        <v>33</v>
      </c>
      <c r="D268" s="1" t="s">
        <v>1786</v>
      </c>
      <c r="E268" s="1" t="s">
        <v>1787</v>
      </c>
      <c r="F268" s="1" t="s">
        <v>1788</v>
      </c>
      <c r="G268" s="1" t="s">
        <v>1789</v>
      </c>
      <c r="J268" s="1" t="s">
        <v>751</v>
      </c>
    </row>
    <row r="269" spans="1:10" ht="11.25">
      <c r="A269" s="1">
        <v>268</v>
      </c>
      <c r="B269" s="1" t="s">
        <v>745</v>
      </c>
      <c r="C269" s="1" t="s">
        <v>33</v>
      </c>
      <c r="D269" s="1" t="s">
        <v>1790</v>
      </c>
      <c r="E269" s="1" t="s">
        <v>1791</v>
      </c>
      <c r="F269" s="1" t="s">
        <v>1792</v>
      </c>
      <c r="G269" s="1" t="s">
        <v>1216</v>
      </c>
      <c r="H269" s="1" t="s">
        <v>1793</v>
      </c>
      <c r="J269" s="1" t="s">
        <v>751</v>
      </c>
    </row>
    <row r="270" spans="1:10" ht="11.25">
      <c r="A270" s="1">
        <v>269</v>
      </c>
      <c r="B270" s="1" t="s">
        <v>745</v>
      </c>
      <c r="C270" s="1" t="s">
        <v>33</v>
      </c>
      <c r="D270" s="1" t="s">
        <v>1794</v>
      </c>
      <c r="E270" s="1" t="s">
        <v>1795</v>
      </c>
      <c r="F270" s="1" t="s">
        <v>1796</v>
      </c>
      <c r="G270" s="1" t="s">
        <v>56</v>
      </c>
      <c r="H270" s="1" t="s">
        <v>1797</v>
      </c>
      <c r="J270" s="1" t="s">
        <v>751</v>
      </c>
    </row>
    <row r="271" spans="1:10" ht="11.25">
      <c r="A271" s="1">
        <v>270</v>
      </c>
      <c r="B271" s="1" t="s">
        <v>745</v>
      </c>
      <c r="C271" s="1" t="s">
        <v>33</v>
      </c>
      <c r="D271" s="1" t="s">
        <v>1798</v>
      </c>
      <c r="E271" s="1" t="s">
        <v>1795</v>
      </c>
      <c r="F271" s="1" t="s">
        <v>1799</v>
      </c>
      <c r="G271" s="1" t="s">
        <v>1800</v>
      </c>
      <c r="H271" s="1" t="s">
        <v>1801</v>
      </c>
      <c r="J271" s="1" t="s">
        <v>751</v>
      </c>
    </row>
    <row r="272" spans="1:10" ht="11.25">
      <c r="A272" s="1">
        <v>271</v>
      </c>
      <c r="B272" s="1" t="s">
        <v>745</v>
      </c>
      <c r="C272" s="1" t="s">
        <v>33</v>
      </c>
      <c r="D272" s="1" t="s">
        <v>1802</v>
      </c>
      <c r="E272" s="1" t="s">
        <v>1795</v>
      </c>
      <c r="F272" s="1" t="s">
        <v>1803</v>
      </c>
      <c r="G272" s="1" t="s">
        <v>1362</v>
      </c>
      <c r="J272" s="1" t="s">
        <v>751</v>
      </c>
    </row>
    <row r="273" spans="1:10" ht="11.25">
      <c r="A273" s="1">
        <v>272</v>
      </c>
      <c r="B273" s="1" t="s">
        <v>745</v>
      </c>
      <c r="C273" s="1" t="s">
        <v>33</v>
      </c>
      <c r="D273" s="1" t="s">
        <v>1804</v>
      </c>
      <c r="E273" s="1" t="s">
        <v>1795</v>
      </c>
      <c r="F273" s="1" t="s">
        <v>1805</v>
      </c>
      <c r="G273" s="1" t="s">
        <v>988</v>
      </c>
      <c r="H273" s="1" t="s">
        <v>1806</v>
      </c>
      <c r="J273" s="1" t="s">
        <v>751</v>
      </c>
    </row>
    <row r="274" spans="1:10" ht="11.25">
      <c r="A274" s="1">
        <v>273</v>
      </c>
      <c r="B274" s="1" t="s">
        <v>745</v>
      </c>
      <c r="C274" s="1" t="s">
        <v>33</v>
      </c>
      <c r="D274" s="1" t="s">
        <v>1807</v>
      </c>
      <c r="E274" s="1" t="s">
        <v>1808</v>
      </c>
      <c r="F274" s="1" t="s">
        <v>1809</v>
      </c>
      <c r="G274" s="1" t="s">
        <v>56</v>
      </c>
      <c r="H274" s="1" t="s">
        <v>1810</v>
      </c>
      <c r="J274" s="1" t="s">
        <v>751</v>
      </c>
    </row>
    <row r="275" spans="1:10" ht="11.25">
      <c r="A275" s="1">
        <v>274</v>
      </c>
      <c r="B275" s="1" t="s">
        <v>745</v>
      </c>
      <c r="C275" s="1" t="s">
        <v>33</v>
      </c>
      <c r="D275" s="1" t="s">
        <v>1811</v>
      </c>
      <c r="E275" s="1" t="s">
        <v>1812</v>
      </c>
      <c r="F275" s="1" t="s">
        <v>1813</v>
      </c>
      <c r="G275" s="1" t="s">
        <v>1252</v>
      </c>
      <c r="H275" s="1" t="s">
        <v>1814</v>
      </c>
      <c r="J275" s="1" t="s">
        <v>751</v>
      </c>
    </row>
    <row r="276" spans="1:10" ht="11.25">
      <c r="A276" s="1">
        <v>275</v>
      </c>
      <c r="B276" s="1" t="s">
        <v>745</v>
      </c>
      <c r="C276" s="1" t="s">
        <v>33</v>
      </c>
      <c r="D276" s="1" t="s">
        <v>1815</v>
      </c>
      <c r="E276" s="1" t="s">
        <v>1816</v>
      </c>
      <c r="F276" s="1" t="s">
        <v>1817</v>
      </c>
      <c r="G276" s="1" t="s">
        <v>776</v>
      </c>
      <c r="J276" s="1" t="s">
        <v>751</v>
      </c>
    </row>
    <row r="277" spans="1:10" ht="11.25">
      <c r="A277" s="1">
        <v>276</v>
      </c>
      <c r="B277" s="1" t="s">
        <v>745</v>
      </c>
      <c r="C277" s="1" t="s">
        <v>33</v>
      </c>
      <c r="D277" s="1" t="s">
        <v>1818</v>
      </c>
      <c r="E277" s="1" t="s">
        <v>1819</v>
      </c>
      <c r="F277" s="1" t="s">
        <v>1820</v>
      </c>
      <c r="G277" s="1" t="s">
        <v>1252</v>
      </c>
      <c r="J277" s="1" t="s">
        <v>751</v>
      </c>
    </row>
    <row r="278" spans="1:10" ht="11.25">
      <c r="A278" s="1">
        <v>277</v>
      </c>
      <c r="B278" s="1" t="s">
        <v>745</v>
      </c>
      <c r="C278" s="1" t="s">
        <v>33</v>
      </c>
      <c r="D278" s="1" t="s">
        <v>1821</v>
      </c>
      <c r="E278" s="1" t="s">
        <v>1822</v>
      </c>
      <c r="F278" s="1" t="s">
        <v>1823</v>
      </c>
      <c r="G278" s="1" t="s">
        <v>1260</v>
      </c>
      <c r="H278" s="1" t="s">
        <v>1824</v>
      </c>
      <c r="J278" s="1" t="s">
        <v>751</v>
      </c>
    </row>
    <row r="279" spans="1:10" ht="11.25">
      <c r="A279" s="1">
        <v>278</v>
      </c>
      <c r="B279" s="1" t="s">
        <v>745</v>
      </c>
      <c r="C279" s="1" t="s">
        <v>33</v>
      </c>
      <c r="D279" s="1" t="s">
        <v>1825</v>
      </c>
      <c r="E279" s="1" t="s">
        <v>1826</v>
      </c>
      <c r="F279" s="1" t="s">
        <v>1827</v>
      </c>
      <c r="G279" s="1" t="s">
        <v>1366</v>
      </c>
      <c r="H279" s="1" t="s">
        <v>1828</v>
      </c>
      <c r="J279" s="1" t="s">
        <v>751</v>
      </c>
    </row>
    <row r="280" spans="1:10" ht="11.25">
      <c r="A280" s="1">
        <v>279</v>
      </c>
      <c r="B280" s="1" t="s">
        <v>745</v>
      </c>
      <c r="C280" s="1" t="s">
        <v>33</v>
      </c>
      <c r="D280" s="1" t="s">
        <v>1829</v>
      </c>
      <c r="E280" s="1" t="s">
        <v>1830</v>
      </c>
      <c r="F280" s="1" t="s">
        <v>1831</v>
      </c>
      <c r="G280" s="1" t="s">
        <v>1832</v>
      </c>
      <c r="J280" s="1" t="s">
        <v>751</v>
      </c>
    </row>
    <row r="281" spans="1:10" ht="11.25">
      <c r="A281" s="1">
        <v>280</v>
      </c>
      <c r="B281" s="1" t="s">
        <v>745</v>
      </c>
      <c r="C281" s="1" t="s">
        <v>33</v>
      </c>
      <c r="D281" s="1" t="s">
        <v>1833</v>
      </c>
      <c r="E281" s="1" t="s">
        <v>1834</v>
      </c>
      <c r="F281" s="1" t="s">
        <v>1835</v>
      </c>
      <c r="G281" s="1" t="s">
        <v>1836</v>
      </c>
      <c r="J281" s="1" t="s">
        <v>751</v>
      </c>
    </row>
    <row r="282" spans="1:10" ht="11.25">
      <c r="A282" s="1">
        <v>281</v>
      </c>
      <c r="B282" s="1" t="s">
        <v>745</v>
      </c>
      <c r="C282" s="1" t="s">
        <v>33</v>
      </c>
      <c r="D282" s="1" t="s">
        <v>1837</v>
      </c>
      <c r="E282" s="1" t="s">
        <v>1838</v>
      </c>
      <c r="F282" s="1" t="s">
        <v>1839</v>
      </c>
      <c r="G282" s="1" t="s">
        <v>1840</v>
      </c>
      <c r="J282" s="1" t="s">
        <v>751</v>
      </c>
    </row>
    <row r="283" spans="1:10" ht="11.25">
      <c r="A283" s="1">
        <v>282</v>
      </c>
      <c r="B283" s="1" t="s">
        <v>745</v>
      </c>
      <c r="C283" s="1" t="s">
        <v>33</v>
      </c>
      <c r="D283" s="1" t="s">
        <v>1841</v>
      </c>
      <c r="E283" s="1" t="s">
        <v>1842</v>
      </c>
      <c r="F283" s="1" t="s">
        <v>1843</v>
      </c>
      <c r="G283" s="1" t="s">
        <v>1146</v>
      </c>
      <c r="J283" s="1" t="s">
        <v>751</v>
      </c>
    </row>
    <row r="284" spans="1:10" ht="11.25">
      <c r="A284" s="1">
        <v>283</v>
      </c>
      <c r="B284" s="1" t="s">
        <v>745</v>
      </c>
      <c r="C284" s="1" t="s">
        <v>33</v>
      </c>
      <c r="D284" s="1" t="s">
        <v>1844</v>
      </c>
      <c r="E284" s="1" t="s">
        <v>1845</v>
      </c>
      <c r="F284" s="1" t="s">
        <v>1846</v>
      </c>
      <c r="G284" s="1" t="s">
        <v>1224</v>
      </c>
      <c r="H284" s="1" t="s">
        <v>1847</v>
      </c>
      <c r="J284" s="1" t="s">
        <v>751</v>
      </c>
    </row>
    <row r="285" spans="1:10" ht="11.25">
      <c r="A285" s="1">
        <v>284</v>
      </c>
      <c r="B285" s="1" t="s">
        <v>745</v>
      </c>
      <c r="C285" s="1" t="s">
        <v>33</v>
      </c>
      <c r="D285" s="1" t="s">
        <v>1848</v>
      </c>
      <c r="E285" s="1" t="s">
        <v>1849</v>
      </c>
      <c r="F285" s="1" t="s">
        <v>1850</v>
      </c>
      <c r="G285" s="1" t="s">
        <v>1851</v>
      </c>
      <c r="H285" s="1" t="s">
        <v>1852</v>
      </c>
      <c r="J285" s="1" t="s">
        <v>751</v>
      </c>
    </row>
    <row r="286" spans="1:10" ht="11.25">
      <c r="A286" s="1">
        <v>285</v>
      </c>
      <c r="B286" s="1" t="s">
        <v>745</v>
      </c>
      <c r="C286" s="1" t="s">
        <v>33</v>
      </c>
      <c r="D286" s="1" t="s">
        <v>1853</v>
      </c>
      <c r="E286" s="1" t="s">
        <v>1854</v>
      </c>
      <c r="F286" s="1" t="s">
        <v>1855</v>
      </c>
      <c r="G286" s="1" t="s">
        <v>1789</v>
      </c>
      <c r="J286" s="1" t="s">
        <v>751</v>
      </c>
    </row>
    <row r="287" spans="1:10" ht="11.25">
      <c r="A287" s="1">
        <v>286</v>
      </c>
      <c r="B287" s="1" t="s">
        <v>745</v>
      </c>
      <c r="C287" s="1" t="s">
        <v>33</v>
      </c>
      <c r="D287" s="1" t="s">
        <v>1856</v>
      </c>
      <c r="E287" s="1" t="s">
        <v>1857</v>
      </c>
      <c r="F287" s="1" t="s">
        <v>1858</v>
      </c>
      <c r="G287" s="1" t="s">
        <v>1077</v>
      </c>
      <c r="J287" s="1" t="s">
        <v>751</v>
      </c>
    </row>
    <row r="288" spans="1:10" ht="11.25">
      <c r="A288" s="1">
        <v>287</v>
      </c>
      <c r="B288" s="1" t="s">
        <v>745</v>
      </c>
      <c r="C288" s="1" t="s">
        <v>33</v>
      </c>
      <c r="D288" s="1" t="s">
        <v>1859</v>
      </c>
      <c r="E288" s="1" t="s">
        <v>1860</v>
      </c>
      <c r="F288" s="1" t="s">
        <v>1861</v>
      </c>
      <c r="G288" s="1" t="s">
        <v>1252</v>
      </c>
      <c r="J288" s="1" t="s">
        <v>751</v>
      </c>
    </row>
    <row r="289" spans="1:10" ht="11.25">
      <c r="A289" s="1">
        <v>288</v>
      </c>
      <c r="B289" s="1" t="s">
        <v>745</v>
      </c>
      <c r="C289" s="1" t="s">
        <v>33</v>
      </c>
      <c r="D289" s="1" t="s">
        <v>1862</v>
      </c>
      <c r="E289" s="1" t="s">
        <v>1863</v>
      </c>
      <c r="F289" s="1" t="s">
        <v>1864</v>
      </c>
      <c r="G289" s="1" t="s">
        <v>1865</v>
      </c>
      <c r="H289" s="1" t="s">
        <v>1866</v>
      </c>
      <c r="J289" s="1" t="s">
        <v>751</v>
      </c>
    </row>
    <row r="290" spans="1:10" ht="11.25">
      <c r="A290" s="1">
        <v>289</v>
      </c>
      <c r="B290" s="1" t="s">
        <v>745</v>
      </c>
      <c r="C290" s="1" t="s">
        <v>33</v>
      </c>
      <c r="D290" s="1" t="s">
        <v>1867</v>
      </c>
      <c r="E290" s="1" t="s">
        <v>1868</v>
      </c>
      <c r="F290" s="1" t="s">
        <v>1869</v>
      </c>
      <c r="G290" s="1" t="s">
        <v>944</v>
      </c>
      <c r="H290" s="1" t="s">
        <v>1870</v>
      </c>
      <c r="J290" s="1" t="s">
        <v>751</v>
      </c>
    </row>
    <row r="291" spans="1:10" ht="11.25">
      <c r="A291" s="1">
        <v>290</v>
      </c>
      <c r="B291" s="1" t="s">
        <v>745</v>
      </c>
      <c r="C291" s="1" t="s">
        <v>33</v>
      </c>
      <c r="D291" s="1" t="s">
        <v>1871</v>
      </c>
      <c r="E291" s="1" t="s">
        <v>1872</v>
      </c>
      <c r="F291" s="1" t="s">
        <v>1873</v>
      </c>
      <c r="G291" s="1" t="s">
        <v>1865</v>
      </c>
      <c r="H291" s="1" t="s">
        <v>1866</v>
      </c>
      <c r="J291" s="1" t="s">
        <v>751</v>
      </c>
    </row>
    <row r="292" spans="1:10" ht="11.25">
      <c r="A292" s="1">
        <v>291</v>
      </c>
      <c r="B292" s="1" t="s">
        <v>745</v>
      </c>
      <c r="C292" s="1" t="s">
        <v>33</v>
      </c>
      <c r="D292" s="1" t="s">
        <v>1874</v>
      </c>
      <c r="E292" s="1" t="s">
        <v>1875</v>
      </c>
      <c r="F292" s="1" t="s">
        <v>1876</v>
      </c>
      <c r="G292" s="1" t="s">
        <v>1726</v>
      </c>
      <c r="H292" s="1" t="s">
        <v>1877</v>
      </c>
      <c r="J292" s="1" t="s">
        <v>751</v>
      </c>
    </row>
    <row r="293" spans="1:10" ht="11.25">
      <c r="A293" s="1">
        <v>292</v>
      </c>
      <c r="B293" s="1" t="s">
        <v>745</v>
      </c>
      <c r="C293" s="1" t="s">
        <v>33</v>
      </c>
      <c r="D293" s="1" t="s">
        <v>1878</v>
      </c>
      <c r="E293" s="1" t="s">
        <v>1879</v>
      </c>
      <c r="F293" s="1" t="s">
        <v>1880</v>
      </c>
      <c r="G293" s="1" t="s">
        <v>1881</v>
      </c>
      <c r="J293" s="1" t="s">
        <v>751</v>
      </c>
    </row>
    <row r="294" spans="1:10" ht="11.25">
      <c r="A294" s="1">
        <v>293</v>
      </c>
      <c r="B294" s="1" t="s">
        <v>745</v>
      </c>
      <c r="C294" s="1" t="s">
        <v>33</v>
      </c>
      <c r="D294" s="1" t="s">
        <v>1882</v>
      </c>
      <c r="E294" s="1" t="s">
        <v>1883</v>
      </c>
      <c r="F294" s="1" t="s">
        <v>1884</v>
      </c>
      <c r="G294" s="1" t="s">
        <v>1383</v>
      </c>
      <c r="H294" s="1" t="s">
        <v>1885</v>
      </c>
      <c r="J294" s="1" t="s">
        <v>751</v>
      </c>
    </row>
    <row r="295" spans="1:10" ht="11.25">
      <c r="A295" s="1">
        <v>294</v>
      </c>
      <c r="B295" s="1" t="s">
        <v>745</v>
      </c>
      <c r="C295" s="1" t="s">
        <v>33</v>
      </c>
      <c r="D295" s="1" t="s">
        <v>1886</v>
      </c>
      <c r="E295" s="1" t="s">
        <v>1887</v>
      </c>
      <c r="F295" s="1" t="s">
        <v>1888</v>
      </c>
      <c r="G295" s="1" t="s">
        <v>56</v>
      </c>
      <c r="H295" s="1" t="s">
        <v>1889</v>
      </c>
      <c r="J295" s="1" t="s">
        <v>751</v>
      </c>
    </row>
    <row r="296" spans="1:10" ht="11.25">
      <c r="A296" s="1">
        <v>295</v>
      </c>
      <c r="B296" s="1" t="s">
        <v>745</v>
      </c>
      <c r="C296" s="1" t="s">
        <v>33</v>
      </c>
      <c r="D296" s="1" t="s">
        <v>1890</v>
      </c>
      <c r="E296" s="1" t="s">
        <v>1891</v>
      </c>
      <c r="F296" s="1" t="s">
        <v>1892</v>
      </c>
      <c r="G296" s="1" t="s">
        <v>56</v>
      </c>
      <c r="H296" s="1" t="s">
        <v>1893</v>
      </c>
      <c r="J296" s="1" t="s">
        <v>751</v>
      </c>
    </row>
    <row r="297" spans="1:10" ht="11.25">
      <c r="A297" s="1">
        <v>296</v>
      </c>
      <c r="B297" s="1" t="s">
        <v>745</v>
      </c>
      <c r="C297" s="1" t="s">
        <v>33</v>
      </c>
      <c r="D297" s="1" t="s">
        <v>1894</v>
      </c>
      <c r="E297" s="1" t="s">
        <v>1895</v>
      </c>
      <c r="F297" s="1" t="s">
        <v>1896</v>
      </c>
      <c r="G297" s="1" t="s">
        <v>1851</v>
      </c>
      <c r="H297" s="1" t="s">
        <v>1897</v>
      </c>
      <c r="J297" s="1" t="s">
        <v>751</v>
      </c>
    </row>
    <row r="298" spans="1:10" ht="11.25">
      <c r="A298" s="1">
        <v>297</v>
      </c>
      <c r="B298" s="1" t="s">
        <v>745</v>
      </c>
      <c r="C298" s="1" t="s">
        <v>33</v>
      </c>
      <c r="D298" s="1" t="s">
        <v>1898</v>
      </c>
      <c r="E298" s="1" t="s">
        <v>1899</v>
      </c>
      <c r="F298" s="1" t="s">
        <v>1900</v>
      </c>
      <c r="G298" s="1" t="s">
        <v>1260</v>
      </c>
      <c r="H298" s="1" t="s">
        <v>1901</v>
      </c>
      <c r="J298" s="1" t="s">
        <v>751</v>
      </c>
    </row>
    <row r="299" spans="1:10" ht="11.25">
      <c r="A299" s="1">
        <v>298</v>
      </c>
      <c r="B299" s="1" t="s">
        <v>745</v>
      </c>
      <c r="C299" s="1" t="s">
        <v>33</v>
      </c>
      <c r="D299" s="1" t="s">
        <v>1902</v>
      </c>
      <c r="E299" s="1" t="s">
        <v>1899</v>
      </c>
      <c r="F299" s="1" t="s">
        <v>1903</v>
      </c>
      <c r="G299" s="1" t="s">
        <v>988</v>
      </c>
      <c r="J299" s="1" t="s">
        <v>751</v>
      </c>
    </row>
    <row r="300" spans="1:10" ht="11.25">
      <c r="A300" s="1">
        <v>299</v>
      </c>
      <c r="B300" s="1" t="s">
        <v>745</v>
      </c>
      <c r="C300" s="1" t="s">
        <v>33</v>
      </c>
      <c r="D300" s="1" t="s">
        <v>1904</v>
      </c>
      <c r="E300" s="1" t="s">
        <v>1905</v>
      </c>
      <c r="F300" s="1" t="s">
        <v>1906</v>
      </c>
      <c r="G300" s="1" t="s">
        <v>776</v>
      </c>
      <c r="H300" s="1" t="s">
        <v>1907</v>
      </c>
      <c r="J300" s="1" t="s">
        <v>751</v>
      </c>
    </row>
    <row r="301" spans="1:10" ht="11.25">
      <c r="A301" s="1">
        <v>300</v>
      </c>
      <c r="B301" s="1" t="s">
        <v>745</v>
      </c>
      <c r="C301" s="1" t="s">
        <v>33</v>
      </c>
      <c r="D301" s="1" t="s">
        <v>1908</v>
      </c>
      <c r="E301" s="1" t="s">
        <v>1905</v>
      </c>
      <c r="F301" s="1" t="s">
        <v>1909</v>
      </c>
      <c r="G301" s="1" t="s">
        <v>1077</v>
      </c>
      <c r="H301" s="1" t="s">
        <v>1910</v>
      </c>
      <c r="J301" s="1" t="s">
        <v>751</v>
      </c>
    </row>
    <row r="302" spans="1:10" ht="11.25">
      <c r="A302" s="1">
        <v>301</v>
      </c>
      <c r="B302" s="1" t="s">
        <v>745</v>
      </c>
      <c r="C302" s="1" t="s">
        <v>33</v>
      </c>
      <c r="D302" s="1" t="s">
        <v>1911</v>
      </c>
      <c r="E302" s="1" t="s">
        <v>1912</v>
      </c>
      <c r="F302" s="1" t="s">
        <v>1913</v>
      </c>
      <c r="G302" s="1" t="s">
        <v>1204</v>
      </c>
      <c r="J302" s="1" t="s">
        <v>751</v>
      </c>
    </row>
    <row r="303" spans="1:10" ht="11.25">
      <c r="A303" s="1">
        <v>302</v>
      </c>
      <c r="B303" s="1" t="s">
        <v>745</v>
      </c>
      <c r="C303" s="1" t="s">
        <v>33</v>
      </c>
      <c r="D303" s="1" t="s">
        <v>1914</v>
      </c>
      <c r="E303" s="1" t="s">
        <v>1915</v>
      </c>
      <c r="F303" s="1" t="s">
        <v>1916</v>
      </c>
      <c r="G303" s="1" t="s">
        <v>56</v>
      </c>
      <c r="H303" s="1" t="s">
        <v>1917</v>
      </c>
      <c r="J303" s="1" t="s">
        <v>751</v>
      </c>
    </row>
    <row r="304" spans="1:10" ht="11.25">
      <c r="A304" s="1">
        <v>303</v>
      </c>
      <c r="B304" s="1" t="s">
        <v>745</v>
      </c>
      <c r="C304" s="1" t="s">
        <v>33</v>
      </c>
      <c r="D304" s="1" t="s">
        <v>1918</v>
      </c>
      <c r="E304" s="1" t="s">
        <v>1919</v>
      </c>
      <c r="F304" s="1" t="s">
        <v>1920</v>
      </c>
      <c r="G304" s="1" t="s">
        <v>1726</v>
      </c>
      <c r="H304" s="1" t="s">
        <v>1921</v>
      </c>
      <c r="J304" s="1" t="s">
        <v>751</v>
      </c>
    </row>
    <row r="305" spans="1:10" ht="11.25">
      <c r="A305" s="1">
        <v>304</v>
      </c>
      <c r="B305" s="1" t="s">
        <v>745</v>
      </c>
      <c r="C305" s="1" t="s">
        <v>33</v>
      </c>
      <c r="D305" s="1" t="s">
        <v>1922</v>
      </c>
      <c r="E305" s="1" t="s">
        <v>1923</v>
      </c>
      <c r="F305" s="1" t="s">
        <v>1924</v>
      </c>
      <c r="G305" s="1" t="s">
        <v>1216</v>
      </c>
      <c r="J305" s="1" t="s">
        <v>751</v>
      </c>
    </row>
    <row r="306" spans="1:10" ht="11.25">
      <c r="A306" s="1">
        <v>305</v>
      </c>
      <c r="B306" s="1" t="s">
        <v>745</v>
      </c>
      <c r="C306" s="1" t="s">
        <v>33</v>
      </c>
      <c r="D306" s="1" t="s">
        <v>1925</v>
      </c>
      <c r="E306" s="1" t="s">
        <v>1926</v>
      </c>
      <c r="F306" s="1" t="s">
        <v>1927</v>
      </c>
      <c r="G306" s="1" t="s">
        <v>1865</v>
      </c>
      <c r="H306" s="1" t="s">
        <v>1928</v>
      </c>
      <c r="J306" s="1" t="s">
        <v>751</v>
      </c>
    </row>
    <row r="307" spans="1:10" ht="11.25">
      <c r="A307" s="1">
        <v>306</v>
      </c>
      <c r="B307" s="1" t="s">
        <v>745</v>
      </c>
      <c r="C307" s="1" t="s">
        <v>33</v>
      </c>
      <c r="D307" s="1" t="s">
        <v>1929</v>
      </c>
      <c r="E307" s="1" t="s">
        <v>1930</v>
      </c>
      <c r="F307" s="1" t="s">
        <v>1931</v>
      </c>
      <c r="G307" s="1" t="s">
        <v>1115</v>
      </c>
      <c r="H307" s="1" t="s">
        <v>1932</v>
      </c>
      <c r="J307" s="1" t="s">
        <v>751</v>
      </c>
    </row>
    <row r="308" spans="1:10" ht="11.25">
      <c r="A308" s="1">
        <v>307</v>
      </c>
      <c r="B308" s="1" t="s">
        <v>745</v>
      </c>
      <c r="C308" s="1" t="s">
        <v>33</v>
      </c>
      <c r="D308" s="1" t="s">
        <v>1933</v>
      </c>
      <c r="E308" s="1" t="s">
        <v>1934</v>
      </c>
      <c r="F308" s="1" t="s">
        <v>1935</v>
      </c>
      <c r="G308" s="1" t="s">
        <v>786</v>
      </c>
      <c r="H308" s="1" t="s">
        <v>1936</v>
      </c>
      <c r="J308" s="1" t="s">
        <v>751</v>
      </c>
    </row>
    <row r="309" spans="1:10" ht="11.25">
      <c r="A309" s="1">
        <v>308</v>
      </c>
      <c r="B309" s="1" t="s">
        <v>745</v>
      </c>
      <c r="C309" s="1" t="s">
        <v>33</v>
      </c>
      <c r="D309" s="1" t="s">
        <v>1937</v>
      </c>
      <c r="E309" s="1" t="s">
        <v>1938</v>
      </c>
      <c r="F309" s="1" t="s">
        <v>1939</v>
      </c>
      <c r="G309" s="1" t="s">
        <v>1296</v>
      </c>
      <c r="H309" s="1" t="s">
        <v>1940</v>
      </c>
      <c r="J309" s="1" t="s">
        <v>751</v>
      </c>
    </row>
    <row r="310" spans="1:10" ht="11.25">
      <c r="A310" s="1">
        <v>309</v>
      </c>
      <c r="B310" s="1" t="s">
        <v>745</v>
      </c>
      <c r="C310" s="1" t="s">
        <v>33</v>
      </c>
      <c r="D310" s="1" t="s">
        <v>1941</v>
      </c>
      <c r="E310" s="1" t="s">
        <v>1942</v>
      </c>
      <c r="F310" s="1" t="s">
        <v>1943</v>
      </c>
      <c r="G310" s="1" t="s">
        <v>786</v>
      </c>
      <c r="H310" s="1" t="s">
        <v>1944</v>
      </c>
      <c r="J310" s="1" t="s">
        <v>751</v>
      </c>
    </row>
    <row r="311" spans="1:10" ht="11.25">
      <c r="A311" s="1">
        <v>310</v>
      </c>
      <c r="B311" s="1" t="s">
        <v>745</v>
      </c>
      <c r="C311" s="1" t="s">
        <v>33</v>
      </c>
      <c r="D311" s="1" t="s">
        <v>1945</v>
      </c>
      <c r="E311" s="1" t="s">
        <v>1946</v>
      </c>
      <c r="F311" s="1" t="s">
        <v>1947</v>
      </c>
      <c r="G311" s="1" t="s">
        <v>891</v>
      </c>
      <c r="H311" s="1" t="s">
        <v>1948</v>
      </c>
      <c r="J311" s="1" t="s">
        <v>751</v>
      </c>
    </row>
    <row r="312" spans="1:10" ht="11.25">
      <c r="A312" s="1">
        <v>311</v>
      </c>
      <c r="B312" s="1" t="s">
        <v>745</v>
      </c>
      <c r="C312" s="1" t="s">
        <v>33</v>
      </c>
      <c r="D312" s="1" t="s">
        <v>1949</v>
      </c>
      <c r="E312" s="1" t="s">
        <v>1950</v>
      </c>
      <c r="F312" s="1" t="s">
        <v>1951</v>
      </c>
      <c r="G312" s="1" t="s">
        <v>1260</v>
      </c>
      <c r="H312" s="1" t="s">
        <v>1952</v>
      </c>
      <c r="J312" s="1" t="s">
        <v>751</v>
      </c>
    </row>
    <row r="313" spans="1:10" ht="11.25">
      <c r="A313" s="1">
        <v>312</v>
      </c>
      <c r="B313" s="1" t="s">
        <v>745</v>
      </c>
      <c r="C313" s="1" t="s">
        <v>33</v>
      </c>
      <c r="D313" s="1" t="s">
        <v>1953</v>
      </c>
      <c r="E313" s="1" t="s">
        <v>1954</v>
      </c>
      <c r="F313" s="1" t="s">
        <v>1955</v>
      </c>
      <c r="G313" s="1" t="s">
        <v>1260</v>
      </c>
      <c r="H313" s="1" t="s">
        <v>1956</v>
      </c>
      <c r="J313" s="1" t="s">
        <v>751</v>
      </c>
    </row>
    <row r="314" spans="1:10" ht="11.25">
      <c r="A314" s="1">
        <v>313</v>
      </c>
      <c r="B314" s="1" t="s">
        <v>745</v>
      </c>
      <c r="C314" s="1" t="s">
        <v>33</v>
      </c>
      <c r="D314" s="1" t="s">
        <v>1957</v>
      </c>
      <c r="E314" s="1" t="s">
        <v>1958</v>
      </c>
      <c r="F314" s="1" t="s">
        <v>1959</v>
      </c>
      <c r="G314" s="1" t="s">
        <v>1204</v>
      </c>
      <c r="J314" s="1" t="s">
        <v>751</v>
      </c>
    </row>
    <row r="315" spans="1:10" ht="11.25">
      <c r="A315" s="1">
        <v>314</v>
      </c>
      <c r="B315" s="1" t="s">
        <v>745</v>
      </c>
      <c r="C315" s="1" t="s">
        <v>33</v>
      </c>
      <c r="D315" s="1" t="s">
        <v>1960</v>
      </c>
      <c r="E315" s="1" t="s">
        <v>1961</v>
      </c>
      <c r="F315" s="1" t="s">
        <v>1962</v>
      </c>
      <c r="G315" s="1" t="s">
        <v>1163</v>
      </c>
      <c r="H315" s="1" t="s">
        <v>1963</v>
      </c>
      <c r="J315" s="1" t="s">
        <v>751</v>
      </c>
    </row>
    <row r="316" spans="1:10" ht="11.25">
      <c r="A316" s="1">
        <v>315</v>
      </c>
      <c r="B316" s="1" t="s">
        <v>745</v>
      </c>
      <c r="C316" s="1" t="s">
        <v>33</v>
      </c>
      <c r="D316" s="1" t="s">
        <v>1964</v>
      </c>
      <c r="E316" s="1" t="s">
        <v>1965</v>
      </c>
      <c r="F316" s="1" t="s">
        <v>1966</v>
      </c>
      <c r="G316" s="1" t="s">
        <v>56</v>
      </c>
      <c r="H316" s="1" t="s">
        <v>1967</v>
      </c>
      <c r="J316" s="1" t="s">
        <v>751</v>
      </c>
    </row>
    <row r="317" spans="1:10" ht="11.25">
      <c r="A317" s="1">
        <v>316</v>
      </c>
      <c r="B317" s="1" t="s">
        <v>745</v>
      </c>
      <c r="C317" s="1" t="s">
        <v>33</v>
      </c>
      <c r="D317" s="1" t="s">
        <v>1968</v>
      </c>
      <c r="E317" s="1" t="s">
        <v>1969</v>
      </c>
      <c r="F317" s="1" t="s">
        <v>1970</v>
      </c>
      <c r="G317" s="1" t="s">
        <v>1971</v>
      </c>
      <c r="H317" s="1" t="s">
        <v>1633</v>
      </c>
      <c r="J317" s="1" t="s">
        <v>751</v>
      </c>
    </row>
    <row r="318" spans="1:10" ht="11.25">
      <c r="A318" s="1">
        <v>317</v>
      </c>
      <c r="B318" s="1" t="s">
        <v>745</v>
      </c>
      <c r="C318" s="1" t="s">
        <v>33</v>
      </c>
      <c r="D318" s="1" t="s">
        <v>1972</v>
      </c>
      <c r="E318" s="1" t="s">
        <v>1973</v>
      </c>
      <c r="F318" s="1" t="s">
        <v>1974</v>
      </c>
      <c r="G318" s="1" t="s">
        <v>1260</v>
      </c>
      <c r="H318" s="1" t="s">
        <v>1975</v>
      </c>
      <c r="J318" s="1" t="s">
        <v>751</v>
      </c>
    </row>
    <row r="319" spans="1:10" ht="11.25">
      <c r="A319" s="1">
        <v>318</v>
      </c>
      <c r="B319" s="1" t="s">
        <v>745</v>
      </c>
      <c r="C319" s="1" t="s">
        <v>33</v>
      </c>
      <c r="D319" s="1" t="s">
        <v>1976</v>
      </c>
      <c r="E319" s="1" t="s">
        <v>1977</v>
      </c>
      <c r="F319" s="1" t="s">
        <v>1978</v>
      </c>
      <c r="G319" s="1" t="s">
        <v>786</v>
      </c>
      <c r="H319" s="1" t="s">
        <v>1979</v>
      </c>
      <c r="J319" s="1" t="s">
        <v>751</v>
      </c>
    </row>
    <row r="320" spans="1:10" ht="11.25">
      <c r="A320" s="1">
        <v>319</v>
      </c>
      <c r="B320" s="1" t="s">
        <v>745</v>
      </c>
      <c r="C320" s="1" t="s">
        <v>33</v>
      </c>
      <c r="D320" s="1" t="s">
        <v>1980</v>
      </c>
      <c r="E320" s="1" t="s">
        <v>1981</v>
      </c>
      <c r="F320" s="1" t="s">
        <v>1982</v>
      </c>
      <c r="G320" s="1" t="s">
        <v>1971</v>
      </c>
      <c r="H320" s="1" t="s">
        <v>1983</v>
      </c>
      <c r="J320" s="1" t="s">
        <v>751</v>
      </c>
    </row>
    <row r="321" spans="1:10" ht="11.25">
      <c r="A321" s="1">
        <v>320</v>
      </c>
      <c r="B321" s="1" t="s">
        <v>745</v>
      </c>
      <c r="C321" s="1" t="s">
        <v>33</v>
      </c>
      <c r="D321" s="1" t="s">
        <v>1984</v>
      </c>
      <c r="E321" s="1" t="s">
        <v>1985</v>
      </c>
      <c r="F321" s="1" t="s">
        <v>1986</v>
      </c>
      <c r="G321" s="1" t="s">
        <v>1881</v>
      </c>
      <c r="H321" s="1" t="s">
        <v>1059</v>
      </c>
      <c r="J321" s="1" t="s">
        <v>751</v>
      </c>
    </row>
    <row r="322" spans="1:10" ht="11.25">
      <c r="A322" s="1">
        <v>321</v>
      </c>
      <c r="B322" s="1" t="s">
        <v>745</v>
      </c>
      <c r="C322" s="1" t="s">
        <v>33</v>
      </c>
      <c r="D322" s="1" t="s">
        <v>1987</v>
      </c>
      <c r="E322" s="1" t="s">
        <v>1988</v>
      </c>
      <c r="F322" s="1" t="s">
        <v>1989</v>
      </c>
      <c r="G322" s="1" t="s">
        <v>1840</v>
      </c>
      <c r="H322" s="1" t="s">
        <v>1990</v>
      </c>
      <c r="J322" s="1" t="s">
        <v>751</v>
      </c>
    </row>
    <row r="323" spans="1:10" ht="11.25">
      <c r="A323" s="1">
        <v>322</v>
      </c>
      <c r="B323" s="1" t="s">
        <v>745</v>
      </c>
      <c r="C323" s="1" t="s">
        <v>33</v>
      </c>
      <c r="D323" s="1" t="s">
        <v>1991</v>
      </c>
      <c r="E323" s="1" t="s">
        <v>1992</v>
      </c>
      <c r="F323" s="1" t="s">
        <v>1993</v>
      </c>
      <c r="G323" s="1" t="s">
        <v>760</v>
      </c>
      <c r="H323" s="1" t="s">
        <v>1994</v>
      </c>
      <c r="J323" s="1" t="s">
        <v>751</v>
      </c>
    </row>
    <row r="324" spans="1:10" ht="11.25">
      <c r="A324" s="1">
        <v>323</v>
      </c>
      <c r="B324" s="1" t="s">
        <v>745</v>
      </c>
      <c r="C324" s="1" t="s">
        <v>33</v>
      </c>
      <c r="D324" s="1" t="s">
        <v>1995</v>
      </c>
      <c r="E324" s="1" t="s">
        <v>1996</v>
      </c>
      <c r="F324" s="1" t="s">
        <v>1997</v>
      </c>
      <c r="G324" s="1" t="s">
        <v>1291</v>
      </c>
      <c r="H324" s="1" t="s">
        <v>1998</v>
      </c>
      <c r="J324" s="1" t="s">
        <v>751</v>
      </c>
    </row>
    <row r="325" spans="1:10" ht="11.25">
      <c r="A325" s="1">
        <v>324</v>
      </c>
      <c r="B325" s="1" t="s">
        <v>745</v>
      </c>
      <c r="C325" s="1" t="s">
        <v>33</v>
      </c>
      <c r="D325" s="1" t="s">
        <v>1999</v>
      </c>
      <c r="E325" s="1" t="s">
        <v>2000</v>
      </c>
      <c r="F325" s="1" t="s">
        <v>2001</v>
      </c>
      <c r="G325" s="1" t="s">
        <v>1383</v>
      </c>
      <c r="J325" s="1" t="s">
        <v>751</v>
      </c>
    </row>
    <row r="326" spans="1:10" ht="11.25">
      <c r="A326" s="1">
        <v>325</v>
      </c>
      <c r="B326" s="1" t="s">
        <v>745</v>
      </c>
      <c r="C326" s="1" t="s">
        <v>33</v>
      </c>
      <c r="D326" s="1" t="s">
        <v>2002</v>
      </c>
      <c r="E326" s="1" t="s">
        <v>2003</v>
      </c>
      <c r="F326" s="1" t="s">
        <v>2004</v>
      </c>
      <c r="G326" s="1" t="s">
        <v>2005</v>
      </c>
      <c r="J326" s="1" t="s">
        <v>751</v>
      </c>
    </row>
    <row r="327" spans="1:10" ht="11.25">
      <c r="A327" s="1">
        <v>326</v>
      </c>
      <c r="B327" s="1" t="s">
        <v>745</v>
      </c>
      <c r="C327" s="1" t="s">
        <v>33</v>
      </c>
      <c r="D327" s="1" t="s">
        <v>2006</v>
      </c>
      <c r="E327" s="1" t="s">
        <v>2007</v>
      </c>
      <c r="F327" s="1" t="s">
        <v>2008</v>
      </c>
      <c r="G327" s="1" t="s">
        <v>1383</v>
      </c>
      <c r="H327" s="1" t="s">
        <v>2009</v>
      </c>
      <c r="J327" s="1" t="s">
        <v>751</v>
      </c>
    </row>
    <row r="328" spans="1:10" ht="11.25">
      <c r="A328" s="1">
        <v>327</v>
      </c>
      <c r="B328" s="1" t="s">
        <v>745</v>
      </c>
      <c r="C328" s="1" t="s">
        <v>33</v>
      </c>
      <c r="D328" s="1" t="s">
        <v>2010</v>
      </c>
      <c r="E328" s="1" t="s">
        <v>2011</v>
      </c>
      <c r="F328" s="1" t="s">
        <v>2012</v>
      </c>
      <c r="G328" s="1" t="s">
        <v>1726</v>
      </c>
      <c r="H328" s="1" t="s">
        <v>2013</v>
      </c>
      <c r="J328" s="1" t="s">
        <v>751</v>
      </c>
    </row>
    <row r="329" spans="1:10" ht="11.25">
      <c r="A329" s="1">
        <v>328</v>
      </c>
      <c r="B329" s="1" t="s">
        <v>745</v>
      </c>
      <c r="C329" s="1" t="s">
        <v>33</v>
      </c>
      <c r="D329" s="1" t="s">
        <v>2014</v>
      </c>
      <c r="E329" s="1" t="s">
        <v>2015</v>
      </c>
      <c r="F329" s="1" t="s">
        <v>2016</v>
      </c>
      <c r="G329" s="1" t="s">
        <v>2017</v>
      </c>
      <c r="H329" s="1" t="s">
        <v>2018</v>
      </c>
      <c r="J329" s="1" t="s">
        <v>751</v>
      </c>
    </row>
    <row r="330" spans="1:10" ht="11.25">
      <c r="A330" s="1">
        <v>329</v>
      </c>
      <c r="B330" s="1" t="s">
        <v>745</v>
      </c>
      <c r="C330" s="1" t="s">
        <v>33</v>
      </c>
      <c r="D330" s="1" t="s">
        <v>2019</v>
      </c>
      <c r="E330" s="1" t="s">
        <v>2020</v>
      </c>
      <c r="F330" s="1" t="s">
        <v>2021</v>
      </c>
      <c r="G330" s="1" t="s">
        <v>1648</v>
      </c>
      <c r="J330" s="1" t="s">
        <v>751</v>
      </c>
    </row>
    <row r="331" spans="1:10" ht="11.25">
      <c r="A331" s="1">
        <v>330</v>
      </c>
      <c r="B331" s="1" t="s">
        <v>745</v>
      </c>
      <c r="C331" s="1" t="s">
        <v>33</v>
      </c>
      <c r="D331" s="1" t="s">
        <v>2022</v>
      </c>
      <c r="E331" s="1" t="s">
        <v>2023</v>
      </c>
      <c r="F331" s="1" t="s">
        <v>2024</v>
      </c>
      <c r="G331" s="1" t="s">
        <v>1726</v>
      </c>
      <c r="H331" s="1" t="s">
        <v>2025</v>
      </c>
      <c r="J331" s="1" t="s">
        <v>751</v>
      </c>
    </row>
    <row r="332" spans="1:10" ht="11.25">
      <c r="A332" s="1">
        <v>331</v>
      </c>
      <c r="B332" s="1" t="s">
        <v>745</v>
      </c>
      <c r="C332" s="1" t="s">
        <v>33</v>
      </c>
      <c r="D332" s="1" t="s">
        <v>2026</v>
      </c>
      <c r="E332" s="1" t="s">
        <v>2027</v>
      </c>
      <c r="F332" s="1" t="s">
        <v>2024</v>
      </c>
      <c r="G332" s="1" t="s">
        <v>786</v>
      </c>
      <c r="H332" s="1" t="s">
        <v>2028</v>
      </c>
      <c r="J332" s="1" t="s">
        <v>751</v>
      </c>
    </row>
    <row r="333" spans="1:10" ht="11.25">
      <c r="A333" s="1">
        <v>332</v>
      </c>
      <c r="B333" s="1" t="s">
        <v>745</v>
      </c>
      <c r="C333" s="1" t="s">
        <v>33</v>
      </c>
      <c r="D333" s="1" t="s">
        <v>2029</v>
      </c>
      <c r="E333" s="1" t="s">
        <v>2030</v>
      </c>
      <c r="F333" s="1" t="s">
        <v>2031</v>
      </c>
      <c r="G333" s="1" t="s">
        <v>1971</v>
      </c>
      <c r="H333" s="1" t="s">
        <v>1633</v>
      </c>
      <c r="J333" s="1" t="s">
        <v>751</v>
      </c>
    </row>
    <row r="334" spans="1:10" ht="11.25">
      <c r="A334" s="1">
        <v>333</v>
      </c>
      <c r="B334" s="1" t="s">
        <v>745</v>
      </c>
      <c r="C334" s="1" t="s">
        <v>33</v>
      </c>
      <c r="D334" s="1" t="s">
        <v>2032</v>
      </c>
      <c r="E334" s="1" t="s">
        <v>2033</v>
      </c>
      <c r="F334" s="1" t="s">
        <v>2034</v>
      </c>
      <c r="G334" s="1" t="s">
        <v>1366</v>
      </c>
      <c r="H334" s="1" t="s">
        <v>2035</v>
      </c>
      <c r="J334" s="1" t="s">
        <v>751</v>
      </c>
    </row>
    <row r="335" spans="1:10" ht="11.25">
      <c r="A335" s="1">
        <v>334</v>
      </c>
      <c r="B335" s="1" t="s">
        <v>745</v>
      </c>
      <c r="C335" s="1" t="s">
        <v>33</v>
      </c>
      <c r="D335" s="1" t="s">
        <v>2036</v>
      </c>
      <c r="E335" s="1" t="s">
        <v>2037</v>
      </c>
      <c r="F335" s="1" t="s">
        <v>2038</v>
      </c>
      <c r="G335" s="1" t="s">
        <v>839</v>
      </c>
      <c r="H335" s="1" t="s">
        <v>2039</v>
      </c>
      <c r="J335" s="1" t="s">
        <v>751</v>
      </c>
    </row>
    <row r="336" spans="1:10" ht="11.25">
      <c r="A336" s="1">
        <v>335</v>
      </c>
      <c r="B336" s="1" t="s">
        <v>745</v>
      </c>
      <c r="C336" s="1" t="s">
        <v>33</v>
      </c>
      <c r="D336" s="1" t="s">
        <v>2040</v>
      </c>
      <c r="E336" s="1" t="s">
        <v>2041</v>
      </c>
      <c r="F336" s="1" t="s">
        <v>2042</v>
      </c>
      <c r="G336" s="1" t="s">
        <v>1291</v>
      </c>
      <c r="H336" s="1" t="s">
        <v>2043</v>
      </c>
      <c r="J336" s="1" t="s">
        <v>751</v>
      </c>
    </row>
    <row r="337" spans="1:10" ht="11.25">
      <c r="A337" s="1">
        <v>336</v>
      </c>
      <c r="B337" s="1" t="s">
        <v>745</v>
      </c>
      <c r="C337" s="1" t="s">
        <v>33</v>
      </c>
      <c r="D337" s="1" t="s">
        <v>2044</v>
      </c>
      <c r="E337" s="1" t="s">
        <v>2045</v>
      </c>
      <c r="F337" s="1" t="s">
        <v>2046</v>
      </c>
      <c r="G337" s="1" t="s">
        <v>1260</v>
      </c>
      <c r="H337" s="1" t="s">
        <v>2047</v>
      </c>
      <c r="J337" s="1" t="s">
        <v>751</v>
      </c>
    </row>
    <row r="338" spans="1:10" ht="11.25">
      <c r="A338" s="1">
        <v>337</v>
      </c>
      <c r="B338" s="1" t="s">
        <v>745</v>
      </c>
      <c r="C338" s="1" t="s">
        <v>33</v>
      </c>
      <c r="D338" s="1" t="s">
        <v>2048</v>
      </c>
      <c r="E338" s="1" t="s">
        <v>2049</v>
      </c>
      <c r="F338" s="1" t="s">
        <v>2050</v>
      </c>
      <c r="G338" s="1" t="s">
        <v>1539</v>
      </c>
      <c r="H338" s="1" t="s">
        <v>1413</v>
      </c>
      <c r="J338" s="1" t="s">
        <v>751</v>
      </c>
    </row>
    <row r="339" spans="1:10" ht="11.25">
      <c r="A339" s="1">
        <v>338</v>
      </c>
      <c r="B339" s="1" t="s">
        <v>745</v>
      </c>
      <c r="C339" s="1" t="s">
        <v>33</v>
      </c>
      <c r="D339" s="1" t="s">
        <v>2051</v>
      </c>
      <c r="E339" s="1" t="s">
        <v>2052</v>
      </c>
      <c r="F339" s="1" t="s">
        <v>2053</v>
      </c>
      <c r="G339" s="1" t="s">
        <v>1383</v>
      </c>
      <c r="H339" s="1" t="s">
        <v>2054</v>
      </c>
      <c r="J339" s="1" t="s">
        <v>751</v>
      </c>
    </row>
    <row r="340" spans="1:10" ht="11.25">
      <c r="A340" s="1">
        <v>339</v>
      </c>
      <c r="B340" s="1" t="s">
        <v>745</v>
      </c>
      <c r="C340" s="1" t="s">
        <v>33</v>
      </c>
      <c r="D340" s="1" t="s">
        <v>2055</v>
      </c>
      <c r="E340" s="1" t="s">
        <v>2056</v>
      </c>
      <c r="F340" s="1" t="s">
        <v>2057</v>
      </c>
      <c r="G340" s="1" t="s">
        <v>1252</v>
      </c>
      <c r="H340" s="1" t="s">
        <v>1814</v>
      </c>
      <c r="J340" s="1" t="s">
        <v>751</v>
      </c>
    </row>
    <row r="341" spans="1:10" ht="11.25">
      <c r="A341" s="1">
        <v>340</v>
      </c>
      <c r="B341" s="1" t="s">
        <v>745</v>
      </c>
      <c r="C341" s="1" t="s">
        <v>33</v>
      </c>
      <c r="D341" s="1" t="s">
        <v>2058</v>
      </c>
      <c r="E341" s="1" t="s">
        <v>2059</v>
      </c>
      <c r="F341" s="1" t="s">
        <v>2060</v>
      </c>
      <c r="G341" s="1" t="s">
        <v>1204</v>
      </c>
      <c r="J341" s="1" t="s">
        <v>751</v>
      </c>
    </row>
    <row r="342" spans="1:10" ht="11.25">
      <c r="A342" s="1">
        <v>341</v>
      </c>
      <c r="B342" s="1" t="s">
        <v>745</v>
      </c>
      <c r="C342" s="1" t="s">
        <v>33</v>
      </c>
      <c r="D342" s="1" t="s">
        <v>2061</v>
      </c>
      <c r="E342" s="1" t="s">
        <v>2062</v>
      </c>
      <c r="F342" s="1" t="s">
        <v>2063</v>
      </c>
      <c r="G342" s="1" t="s">
        <v>781</v>
      </c>
      <c r="H342" s="1" t="s">
        <v>2064</v>
      </c>
      <c r="J342" s="1" t="s">
        <v>751</v>
      </c>
    </row>
    <row r="343" spans="1:10" ht="11.25">
      <c r="A343" s="1">
        <v>342</v>
      </c>
      <c r="B343" s="1" t="s">
        <v>745</v>
      </c>
      <c r="C343" s="1" t="s">
        <v>33</v>
      </c>
      <c r="D343" s="1" t="s">
        <v>2065</v>
      </c>
      <c r="E343" s="1" t="s">
        <v>2066</v>
      </c>
      <c r="F343" s="1" t="s">
        <v>2067</v>
      </c>
      <c r="G343" s="1" t="s">
        <v>988</v>
      </c>
      <c r="J343" s="1" t="s">
        <v>751</v>
      </c>
    </row>
    <row r="344" spans="1:10" ht="11.25">
      <c r="A344" s="1">
        <v>343</v>
      </c>
      <c r="B344" s="1" t="s">
        <v>745</v>
      </c>
      <c r="C344" s="1" t="s">
        <v>33</v>
      </c>
      <c r="D344" s="1" t="s">
        <v>2068</v>
      </c>
      <c r="E344" s="1" t="s">
        <v>2069</v>
      </c>
      <c r="F344" s="1" t="s">
        <v>2070</v>
      </c>
      <c r="G344" s="1" t="s">
        <v>1865</v>
      </c>
      <c r="H344" s="1" t="s">
        <v>2071</v>
      </c>
      <c r="J344" s="1" t="s">
        <v>751</v>
      </c>
    </row>
    <row r="345" spans="1:10" ht="11.25">
      <c r="A345" s="1">
        <v>344</v>
      </c>
      <c r="B345" s="1" t="s">
        <v>745</v>
      </c>
      <c r="C345" s="1" t="s">
        <v>33</v>
      </c>
      <c r="D345" s="1" t="s">
        <v>2072</v>
      </c>
      <c r="E345" s="1" t="s">
        <v>2073</v>
      </c>
      <c r="F345" s="1" t="s">
        <v>2074</v>
      </c>
      <c r="G345" s="1" t="s">
        <v>1383</v>
      </c>
      <c r="H345" s="1" t="s">
        <v>2075</v>
      </c>
      <c r="J345" s="1" t="s">
        <v>751</v>
      </c>
    </row>
    <row r="346" spans="1:10" ht="11.25">
      <c r="A346" s="1">
        <v>345</v>
      </c>
      <c r="B346" s="1" t="s">
        <v>745</v>
      </c>
      <c r="C346" s="1" t="s">
        <v>33</v>
      </c>
      <c r="D346" s="1" t="s">
        <v>2076</v>
      </c>
      <c r="E346" s="1" t="s">
        <v>2077</v>
      </c>
      <c r="F346" s="1" t="s">
        <v>2078</v>
      </c>
      <c r="G346" s="1" t="s">
        <v>1077</v>
      </c>
      <c r="H346" s="1" t="s">
        <v>2079</v>
      </c>
      <c r="J346" s="1" t="s">
        <v>751</v>
      </c>
    </row>
    <row r="347" spans="1:10" ht="11.25">
      <c r="A347" s="1">
        <v>346</v>
      </c>
      <c r="B347" s="1" t="s">
        <v>745</v>
      </c>
      <c r="C347" s="1" t="s">
        <v>33</v>
      </c>
      <c r="D347" s="1" t="s">
        <v>2080</v>
      </c>
      <c r="E347" s="1" t="s">
        <v>2081</v>
      </c>
      <c r="F347" s="1" t="s">
        <v>2082</v>
      </c>
      <c r="G347" s="1" t="s">
        <v>786</v>
      </c>
      <c r="J347" s="1" t="s">
        <v>751</v>
      </c>
    </row>
    <row r="348" spans="1:10" ht="11.25">
      <c r="A348" s="1">
        <v>347</v>
      </c>
      <c r="B348" s="1" t="s">
        <v>745</v>
      </c>
      <c r="C348" s="1" t="s">
        <v>33</v>
      </c>
      <c r="D348" s="1" t="s">
        <v>2083</v>
      </c>
      <c r="E348" s="1" t="s">
        <v>2084</v>
      </c>
      <c r="F348" s="1" t="s">
        <v>2085</v>
      </c>
      <c r="G348" s="1" t="s">
        <v>932</v>
      </c>
      <c r="H348" s="1" t="s">
        <v>2086</v>
      </c>
      <c r="J348" s="1" t="s">
        <v>751</v>
      </c>
    </row>
    <row r="349" spans="1:10" ht="11.25">
      <c r="A349" s="1">
        <v>348</v>
      </c>
      <c r="B349" s="1" t="s">
        <v>745</v>
      </c>
      <c r="C349" s="1" t="s">
        <v>33</v>
      </c>
      <c r="D349" s="1" t="s">
        <v>2087</v>
      </c>
      <c r="E349" s="1" t="s">
        <v>2088</v>
      </c>
      <c r="F349" s="1" t="s">
        <v>2089</v>
      </c>
      <c r="G349" s="1" t="s">
        <v>786</v>
      </c>
      <c r="H349" s="1" t="s">
        <v>801</v>
      </c>
      <c r="J349" s="1" t="s">
        <v>751</v>
      </c>
    </row>
    <row r="350" spans="1:10" ht="11.25">
      <c r="A350" s="1">
        <v>349</v>
      </c>
      <c r="B350" s="1" t="s">
        <v>745</v>
      </c>
      <c r="C350" s="1" t="s">
        <v>33</v>
      </c>
      <c r="D350" s="1" t="s">
        <v>2090</v>
      </c>
      <c r="E350" s="1" t="s">
        <v>2091</v>
      </c>
      <c r="F350" s="1" t="s">
        <v>2092</v>
      </c>
      <c r="G350" s="1" t="s">
        <v>786</v>
      </c>
      <c r="H350" s="1" t="s">
        <v>2093</v>
      </c>
      <c r="J350" s="1" t="s">
        <v>751</v>
      </c>
    </row>
    <row r="351" spans="1:10" ht="11.25">
      <c r="A351" s="1">
        <v>350</v>
      </c>
      <c r="B351" s="1" t="s">
        <v>745</v>
      </c>
      <c r="C351" s="1" t="s">
        <v>33</v>
      </c>
      <c r="D351" s="1" t="s">
        <v>2094</v>
      </c>
      <c r="E351" s="1" t="s">
        <v>2095</v>
      </c>
      <c r="F351" s="1" t="s">
        <v>2096</v>
      </c>
      <c r="G351" s="1" t="s">
        <v>1204</v>
      </c>
      <c r="J351" s="1" t="s">
        <v>751</v>
      </c>
    </row>
    <row r="352" spans="1:10" ht="11.25">
      <c r="A352" s="1">
        <v>351</v>
      </c>
      <c r="B352" s="1" t="s">
        <v>745</v>
      </c>
      <c r="C352" s="1" t="s">
        <v>33</v>
      </c>
      <c r="D352" s="1" t="s">
        <v>2097</v>
      </c>
      <c r="E352" s="1" t="s">
        <v>2098</v>
      </c>
      <c r="F352" s="1" t="s">
        <v>2099</v>
      </c>
      <c r="G352" s="1" t="s">
        <v>1291</v>
      </c>
      <c r="H352" s="1" t="s">
        <v>2100</v>
      </c>
      <c r="J352" s="1" t="s">
        <v>751</v>
      </c>
    </row>
    <row r="353" spans="1:10" ht="11.25">
      <c r="A353" s="1">
        <v>352</v>
      </c>
      <c r="B353" s="1" t="s">
        <v>745</v>
      </c>
      <c r="C353" s="1" t="s">
        <v>33</v>
      </c>
      <c r="D353" s="1" t="s">
        <v>2101</v>
      </c>
      <c r="E353" s="1" t="s">
        <v>2102</v>
      </c>
      <c r="F353" s="1" t="s">
        <v>2103</v>
      </c>
      <c r="G353" s="1" t="s">
        <v>786</v>
      </c>
      <c r="H353" s="1" t="s">
        <v>2104</v>
      </c>
      <c r="J353" s="1" t="s">
        <v>751</v>
      </c>
    </row>
    <row r="354" spans="1:10" ht="11.25">
      <c r="A354" s="1">
        <v>353</v>
      </c>
      <c r="B354" s="1" t="s">
        <v>745</v>
      </c>
      <c r="C354" s="1" t="s">
        <v>33</v>
      </c>
      <c r="D354" s="1" t="s">
        <v>2105</v>
      </c>
      <c r="E354" s="1" t="s">
        <v>2106</v>
      </c>
      <c r="F354" s="1" t="s">
        <v>2107</v>
      </c>
      <c r="G354" s="1" t="s">
        <v>1383</v>
      </c>
      <c r="H354" s="1" t="s">
        <v>2108</v>
      </c>
      <c r="J354" s="1" t="s">
        <v>751</v>
      </c>
    </row>
    <row r="355" spans="1:10" ht="11.25">
      <c r="A355" s="1">
        <v>354</v>
      </c>
      <c r="B355" s="1" t="s">
        <v>745</v>
      </c>
      <c r="C355" s="1" t="s">
        <v>33</v>
      </c>
      <c r="D355" s="1" t="s">
        <v>2109</v>
      </c>
      <c r="E355" s="1" t="s">
        <v>2110</v>
      </c>
      <c r="F355" s="1" t="s">
        <v>2111</v>
      </c>
      <c r="G355" s="1" t="s">
        <v>786</v>
      </c>
      <c r="H355" s="1" t="s">
        <v>2112</v>
      </c>
      <c r="J355" s="1" t="s">
        <v>751</v>
      </c>
    </row>
    <row r="356" spans="1:10" ht="11.25">
      <c r="A356" s="1">
        <v>355</v>
      </c>
      <c r="B356" s="1" t="s">
        <v>745</v>
      </c>
      <c r="C356" s="1" t="s">
        <v>33</v>
      </c>
      <c r="D356" s="1" t="s">
        <v>2113</v>
      </c>
      <c r="E356" s="1" t="s">
        <v>2114</v>
      </c>
      <c r="F356" s="1" t="s">
        <v>2115</v>
      </c>
      <c r="G356" s="1" t="s">
        <v>781</v>
      </c>
      <c r="H356" s="1" t="s">
        <v>2116</v>
      </c>
      <c r="J356" s="1" t="s">
        <v>751</v>
      </c>
    </row>
    <row r="357" spans="1:10" ht="11.25">
      <c r="A357" s="1">
        <v>356</v>
      </c>
      <c r="B357" s="1" t="s">
        <v>745</v>
      </c>
      <c r="C357" s="1" t="s">
        <v>33</v>
      </c>
      <c r="D357" s="1" t="s">
        <v>2117</v>
      </c>
      <c r="E357" s="1" t="s">
        <v>2118</v>
      </c>
      <c r="F357" s="1" t="s">
        <v>2119</v>
      </c>
      <c r="G357" s="1" t="s">
        <v>1204</v>
      </c>
      <c r="J357" s="1" t="s">
        <v>751</v>
      </c>
    </row>
    <row r="358" spans="1:10" ht="11.25">
      <c r="A358" s="1">
        <v>357</v>
      </c>
      <c r="B358" s="1" t="s">
        <v>745</v>
      </c>
      <c r="C358" s="1" t="s">
        <v>33</v>
      </c>
      <c r="D358" s="1" t="s">
        <v>2120</v>
      </c>
      <c r="E358" s="1" t="s">
        <v>2121</v>
      </c>
      <c r="F358" s="1" t="s">
        <v>2122</v>
      </c>
      <c r="G358" s="1" t="s">
        <v>1648</v>
      </c>
      <c r="J358" s="1" t="s">
        <v>751</v>
      </c>
    </row>
    <row r="359" spans="1:10" ht="11.25">
      <c r="A359" s="1">
        <v>358</v>
      </c>
      <c r="B359" s="1" t="s">
        <v>745</v>
      </c>
      <c r="C359" s="1" t="s">
        <v>33</v>
      </c>
      <c r="D359" s="1" t="s">
        <v>2123</v>
      </c>
      <c r="E359" s="1" t="s">
        <v>2124</v>
      </c>
      <c r="F359" s="1" t="s">
        <v>2125</v>
      </c>
      <c r="G359" s="1" t="s">
        <v>2126</v>
      </c>
      <c r="H359" s="1" t="s">
        <v>2127</v>
      </c>
      <c r="J359" s="1" t="s">
        <v>751</v>
      </c>
    </row>
    <row r="360" spans="1:10" ht="11.25">
      <c r="A360" s="1">
        <v>359</v>
      </c>
      <c r="B360" s="1" t="s">
        <v>745</v>
      </c>
      <c r="C360" s="1" t="s">
        <v>33</v>
      </c>
      <c r="D360" s="1" t="s">
        <v>2128</v>
      </c>
      <c r="E360" s="1" t="s">
        <v>2129</v>
      </c>
      <c r="F360" s="1" t="s">
        <v>2130</v>
      </c>
      <c r="G360" s="1" t="s">
        <v>786</v>
      </c>
      <c r="H360" s="1" t="s">
        <v>2131</v>
      </c>
      <c r="J360" s="1" t="s">
        <v>751</v>
      </c>
    </row>
    <row r="361" spans="1:10" ht="11.25">
      <c r="A361" s="1">
        <v>360</v>
      </c>
      <c r="B361" s="1" t="s">
        <v>745</v>
      </c>
      <c r="C361" s="1" t="s">
        <v>33</v>
      </c>
      <c r="D361" s="1" t="s">
        <v>2132</v>
      </c>
      <c r="E361" s="1" t="s">
        <v>2133</v>
      </c>
      <c r="F361" s="1" t="s">
        <v>2134</v>
      </c>
      <c r="G361" s="1" t="s">
        <v>1726</v>
      </c>
      <c r="H361" s="1" t="s">
        <v>2135</v>
      </c>
      <c r="J361" s="1" t="s">
        <v>751</v>
      </c>
    </row>
    <row r="362" spans="1:10" ht="11.25">
      <c r="A362" s="1">
        <v>361</v>
      </c>
      <c r="B362" s="1" t="s">
        <v>745</v>
      </c>
      <c r="C362" s="1" t="s">
        <v>33</v>
      </c>
      <c r="D362" s="1" t="s">
        <v>2136</v>
      </c>
      <c r="E362" s="1" t="s">
        <v>2137</v>
      </c>
      <c r="F362" s="1" t="s">
        <v>2138</v>
      </c>
      <c r="G362" s="1" t="s">
        <v>2139</v>
      </c>
      <c r="J362" s="1" t="s">
        <v>751</v>
      </c>
    </row>
    <row r="363" spans="1:10" ht="11.25">
      <c r="A363" s="1">
        <v>362</v>
      </c>
      <c r="B363" s="1" t="s">
        <v>745</v>
      </c>
      <c r="C363" s="1" t="s">
        <v>33</v>
      </c>
      <c r="D363" s="1" t="s">
        <v>2140</v>
      </c>
      <c r="E363" s="1" t="s">
        <v>2141</v>
      </c>
      <c r="F363" s="1" t="s">
        <v>2142</v>
      </c>
      <c r="G363" s="1" t="s">
        <v>1045</v>
      </c>
      <c r="H363" s="1" t="s">
        <v>1059</v>
      </c>
      <c r="J363" s="1" t="s">
        <v>751</v>
      </c>
    </row>
    <row r="364" spans="1:10" ht="11.25">
      <c r="A364" s="1">
        <v>363</v>
      </c>
      <c r="B364" s="1" t="s">
        <v>745</v>
      </c>
      <c r="C364" s="1" t="s">
        <v>33</v>
      </c>
      <c r="D364" s="1" t="s">
        <v>2143</v>
      </c>
      <c r="E364" s="1" t="s">
        <v>2144</v>
      </c>
      <c r="F364" s="1" t="s">
        <v>2145</v>
      </c>
      <c r="G364" s="1" t="s">
        <v>1832</v>
      </c>
      <c r="H364" s="1" t="s">
        <v>2146</v>
      </c>
      <c r="J364" s="1" t="s">
        <v>751</v>
      </c>
    </row>
    <row r="365" spans="1:10" ht="11.25">
      <c r="A365" s="1">
        <v>364</v>
      </c>
      <c r="B365" s="1" t="s">
        <v>745</v>
      </c>
      <c r="C365" s="1" t="s">
        <v>33</v>
      </c>
      <c r="D365" s="1" t="s">
        <v>2147</v>
      </c>
      <c r="E365" s="1" t="s">
        <v>2148</v>
      </c>
      <c r="F365" s="1" t="s">
        <v>2149</v>
      </c>
      <c r="G365" s="1" t="s">
        <v>2150</v>
      </c>
      <c r="H365" s="1" t="s">
        <v>2151</v>
      </c>
      <c r="J365" s="1" t="s">
        <v>751</v>
      </c>
    </row>
    <row r="366" spans="1:10" ht="11.25">
      <c r="A366" s="1">
        <v>365</v>
      </c>
      <c r="B366" s="1" t="s">
        <v>745</v>
      </c>
      <c r="C366" s="1" t="s">
        <v>33</v>
      </c>
      <c r="D366" s="1" t="s">
        <v>2152</v>
      </c>
      <c r="E366" s="1" t="s">
        <v>2153</v>
      </c>
      <c r="F366" s="1" t="s">
        <v>2154</v>
      </c>
      <c r="G366" s="1" t="s">
        <v>1045</v>
      </c>
      <c r="H366" s="1" t="s">
        <v>1059</v>
      </c>
      <c r="J366" s="1" t="s">
        <v>751</v>
      </c>
    </row>
    <row r="367" spans="1:10" ht="11.25">
      <c r="A367" s="1">
        <v>366</v>
      </c>
      <c r="B367" s="1" t="s">
        <v>745</v>
      </c>
      <c r="C367" s="1" t="s">
        <v>33</v>
      </c>
      <c r="D367" s="1" t="s">
        <v>2155</v>
      </c>
      <c r="E367" s="1" t="s">
        <v>2156</v>
      </c>
      <c r="F367" s="1" t="s">
        <v>2157</v>
      </c>
      <c r="G367" s="1" t="s">
        <v>2158</v>
      </c>
      <c r="J367" s="1" t="s">
        <v>751</v>
      </c>
    </row>
    <row r="368" spans="1:10" ht="11.25">
      <c r="A368" s="1">
        <v>367</v>
      </c>
      <c r="B368" s="1" t="s">
        <v>745</v>
      </c>
      <c r="C368" s="1" t="s">
        <v>33</v>
      </c>
      <c r="D368" s="1" t="s">
        <v>2159</v>
      </c>
      <c r="E368" s="1" t="s">
        <v>2160</v>
      </c>
      <c r="F368" s="1" t="s">
        <v>2161</v>
      </c>
      <c r="G368" s="1" t="s">
        <v>776</v>
      </c>
      <c r="H368" s="1" t="s">
        <v>2162</v>
      </c>
      <c r="J368" s="1" t="s">
        <v>751</v>
      </c>
    </row>
    <row r="369" spans="1:10" ht="11.25">
      <c r="A369" s="1">
        <v>368</v>
      </c>
      <c r="B369" s="1" t="s">
        <v>745</v>
      </c>
      <c r="C369" s="1" t="s">
        <v>33</v>
      </c>
      <c r="D369" s="1" t="s">
        <v>2163</v>
      </c>
      <c r="E369" s="1" t="s">
        <v>2164</v>
      </c>
      <c r="F369" s="1" t="s">
        <v>2165</v>
      </c>
      <c r="G369" s="1" t="s">
        <v>993</v>
      </c>
      <c r="H369" s="1" t="s">
        <v>2166</v>
      </c>
      <c r="J369" s="1" t="s">
        <v>751</v>
      </c>
    </row>
    <row r="370" spans="1:10" ht="11.25">
      <c r="A370" s="1">
        <v>369</v>
      </c>
      <c r="B370" s="1" t="s">
        <v>745</v>
      </c>
      <c r="C370" s="1" t="s">
        <v>33</v>
      </c>
      <c r="D370" s="1" t="s">
        <v>2167</v>
      </c>
      <c r="E370" s="1" t="s">
        <v>2168</v>
      </c>
      <c r="F370" s="1" t="s">
        <v>2169</v>
      </c>
      <c r="G370" s="1" t="s">
        <v>1045</v>
      </c>
      <c r="H370" s="1" t="s">
        <v>1059</v>
      </c>
      <c r="J370" s="1" t="s">
        <v>751</v>
      </c>
    </row>
    <row r="371" spans="1:10" ht="11.25">
      <c r="A371" s="1">
        <v>370</v>
      </c>
      <c r="B371" s="1" t="s">
        <v>745</v>
      </c>
      <c r="C371" s="1" t="s">
        <v>33</v>
      </c>
      <c r="D371" s="1" t="s">
        <v>2170</v>
      </c>
      <c r="E371" s="1" t="s">
        <v>2171</v>
      </c>
      <c r="F371" s="1" t="s">
        <v>2172</v>
      </c>
      <c r="G371" s="1" t="s">
        <v>2173</v>
      </c>
      <c r="J371" s="1" t="s">
        <v>751</v>
      </c>
    </row>
    <row r="372" spans="1:10" ht="11.25">
      <c r="A372" s="1">
        <v>371</v>
      </c>
      <c r="B372" s="1" t="s">
        <v>745</v>
      </c>
      <c r="C372" s="1" t="s">
        <v>33</v>
      </c>
      <c r="D372" s="1" t="s">
        <v>2174</v>
      </c>
      <c r="E372" s="1" t="s">
        <v>2175</v>
      </c>
      <c r="F372" s="1" t="s">
        <v>2176</v>
      </c>
      <c r="G372" s="1" t="s">
        <v>2177</v>
      </c>
      <c r="H372" s="1" t="s">
        <v>2178</v>
      </c>
      <c r="J372" s="1" t="s">
        <v>751</v>
      </c>
    </row>
    <row r="373" spans="1:10" ht="11.25">
      <c r="A373" s="1">
        <v>372</v>
      </c>
      <c r="B373" s="1" t="s">
        <v>745</v>
      </c>
      <c r="C373" s="1" t="s">
        <v>33</v>
      </c>
      <c r="D373" s="1" t="s">
        <v>2179</v>
      </c>
      <c r="E373" s="1" t="s">
        <v>2180</v>
      </c>
      <c r="F373" s="1" t="s">
        <v>748</v>
      </c>
      <c r="G373" s="1" t="s">
        <v>56</v>
      </c>
      <c r="H373" s="1" t="s">
        <v>2135</v>
      </c>
      <c r="J373" s="1" t="s">
        <v>751</v>
      </c>
    </row>
    <row r="374" spans="1:10" ht="11.25">
      <c r="A374" s="1">
        <v>373</v>
      </c>
      <c r="B374" s="1" t="s">
        <v>745</v>
      </c>
      <c r="C374" s="1" t="s">
        <v>33</v>
      </c>
      <c r="D374" s="1" t="s">
        <v>2181</v>
      </c>
      <c r="E374" s="1" t="s">
        <v>2182</v>
      </c>
      <c r="F374" s="1" t="s">
        <v>2183</v>
      </c>
      <c r="G374" s="1" t="s">
        <v>56</v>
      </c>
      <c r="H374" s="1" t="s">
        <v>2184</v>
      </c>
      <c r="J374" s="1" t="s">
        <v>751</v>
      </c>
    </row>
    <row r="375" spans="1:10" ht="11.25">
      <c r="A375" s="1">
        <v>374</v>
      </c>
      <c r="B375" s="1" t="s">
        <v>745</v>
      </c>
      <c r="C375" s="1" t="s">
        <v>33</v>
      </c>
      <c r="D375" s="1" t="s">
        <v>2185</v>
      </c>
      <c r="E375" s="1" t="s">
        <v>2186</v>
      </c>
      <c r="F375" s="1" t="s">
        <v>2187</v>
      </c>
      <c r="G375" s="1" t="s">
        <v>1291</v>
      </c>
      <c r="H375" s="1" t="s">
        <v>2188</v>
      </c>
      <c r="J375" s="1" t="s">
        <v>751</v>
      </c>
    </row>
    <row r="376" spans="1:10" ht="11.25">
      <c r="A376" s="1">
        <v>375</v>
      </c>
      <c r="B376" s="1" t="s">
        <v>745</v>
      </c>
      <c r="C376" s="1" t="s">
        <v>33</v>
      </c>
      <c r="D376" s="1" t="s">
        <v>2189</v>
      </c>
      <c r="E376" s="1" t="s">
        <v>2190</v>
      </c>
      <c r="F376" s="1" t="s">
        <v>2191</v>
      </c>
      <c r="G376" s="1" t="s">
        <v>56</v>
      </c>
      <c r="J376" s="1" t="s">
        <v>751</v>
      </c>
    </row>
    <row r="377" spans="1:10" ht="11.25">
      <c r="A377" s="1">
        <v>376</v>
      </c>
      <c r="B377" s="1" t="s">
        <v>745</v>
      </c>
      <c r="C377" s="1" t="s">
        <v>33</v>
      </c>
      <c r="D377" s="1" t="s">
        <v>2192</v>
      </c>
      <c r="E377" s="1" t="s">
        <v>2193</v>
      </c>
      <c r="F377" s="1" t="s">
        <v>2194</v>
      </c>
      <c r="G377" s="1" t="s">
        <v>768</v>
      </c>
      <c r="H377" s="1" t="s">
        <v>2195</v>
      </c>
      <c r="J377" s="1" t="s">
        <v>751</v>
      </c>
    </row>
    <row r="378" spans="1:10" ht="11.25">
      <c r="A378" s="1">
        <v>377</v>
      </c>
      <c r="B378" s="1" t="s">
        <v>745</v>
      </c>
      <c r="C378" s="1" t="s">
        <v>33</v>
      </c>
      <c r="D378" s="1" t="s">
        <v>2196</v>
      </c>
      <c r="E378" s="1" t="s">
        <v>2197</v>
      </c>
      <c r="F378" s="1" t="s">
        <v>2198</v>
      </c>
      <c r="G378" s="1" t="s">
        <v>988</v>
      </c>
      <c r="H378" s="1" t="s">
        <v>2199</v>
      </c>
      <c r="J378" s="1" t="s">
        <v>751</v>
      </c>
    </row>
    <row r="379" spans="1:10" ht="11.25">
      <c r="A379" s="1">
        <v>378</v>
      </c>
      <c r="B379" s="1" t="s">
        <v>745</v>
      </c>
      <c r="C379" s="1" t="s">
        <v>33</v>
      </c>
      <c r="D379" s="1" t="s">
        <v>2200</v>
      </c>
      <c r="E379" s="1" t="s">
        <v>2201</v>
      </c>
      <c r="F379" s="1" t="s">
        <v>2202</v>
      </c>
      <c r="G379" s="1" t="s">
        <v>2203</v>
      </c>
      <c r="J379" s="1" t="s">
        <v>751</v>
      </c>
    </row>
    <row r="380" spans="1:10" ht="11.25">
      <c r="A380" s="1">
        <v>379</v>
      </c>
      <c r="B380" s="1" t="s">
        <v>745</v>
      </c>
      <c r="C380" s="1" t="s">
        <v>33</v>
      </c>
      <c r="D380" s="1" t="s">
        <v>2204</v>
      </c>
      <c r="E380" s="1" t="s">
        <v>2205</v>
      </c>
      <c r="F380" s="1" t="s">
        <v>2206</v>
      </c>
      <c r="G380" s="1" t="s">
        <v>916</v>
      </c>
      <c r="J380" s="1" t="s">
        <v>751</v>
      </c>
    </row>
    <row r="381" spans="1:10" ht="11.25">
      <c r="A381" s="1">
        <v>380</v>
      </c>
      <c r="B381" s="1" t="s">
        <v>745</v>
      </c>
      <c r="C381" s="1" t="s">
        <v>33</v>
      </c>
      <c r="D381" s="1" t="s">
        <v>2207</v>
      </c>
      <c r="E381" s="1" t="s">
        <v>2208</v>
      </c>
      <c r="F381" s="1" t="s">
        <v>2209</v>
      </c>
      <c r="G381" s="1" t="s">
        <v>1789</v>
      </c>
      <c r="H381" s="1" t="s">
        <v>2210</v>
      </c>
      <c r="J381" s="1" t="s">
        <v>751</v>
      </c>
    </row>
    <row r="382" spans="1:10" ht="11.25">
      <c r="A382" s="1">
        <v>381</v>
      </c>
      <c r="B382" s="1" t="s">
        <v>745</v>
      </c>
      <c r="C382" s="1" t="s">
        <v>33</v>
      </c>
      <c r="D382" s="1" t="s">
        <v>2211</v>
      </c>
      <c r="E382" s="1" t="s">
        <v>2212</v>
      </c>
      <c r="F382" s="1" t="s">
        <v>2213</v>
      </c>
      <c r="G382" s="1" t="s">
        <v>786</v>
      </c>
      <c r="H382" s="1" t="s">
        <v>2214</v>
      </c>
      <c r="J382" s="1" t="s">
        <v>751</v>
      </c>
    </row>
    <row r="383" spans="1:10" ht="11.25">
      <c r="A383" s="1">
        <v>382</v>
      </c>
      <c r="B383" s="1" t="s">
        <v>745</v>
      </c>
      <c r="C383" s="1" t="s">
        <v>33</v>
      </c>
      <c r="D383" s="1" t="s">
        <v>2215</v>
      </c>
      <c r="E383" s="1" t="s">
        <v>2216</v>
      </c>
      <c r="F383" s="1" t="s">
        <v>2217</v>
      </c>
      <c r="G383" s="1" t="s">
        <v>56</v>
      </c>
      <c r="H383" s="1" t="s">
        <v>2218</v>
      </c>
      <c r="J383" s="1" t="s">
        <v>751</v>
      </c>
    </row>
    <row r="384" spans="1:10" ht="11.25">
      <c r="A384" s="1">
        <v>383</v>
      </c>
      <c r="B384" s="1" t="s">
        <v>745</v>
      </c>
      <c r="C384" s="1" t="s">
        <v>33</v>
      </c>
      <c r="D384" s="1" t="s">
        <v>2219</v>
      </c>
      <c r="E384" s="1" t="s">
        <v>2220</v>
      </c>
      <c r="F384" s="1" t="s">
        <v>2221</v>
      </c>
      <c r="G384" s="1" t="s">
        <v>1318</v>
      </c>
      <c r="J384" s="1" t="s">
        <v>751</v>
      </c>
    </row>
    <row r="385" spans="1:10" ht="11.25">
      <c r="A385" s="1">
        <v>384</v>
      </c>
      <c r="B385" s="1" t="s">
        <v>745</v>
      </c>
      <c r="C385" s="1" t="s">
        <v>33</v>
      </c>
      <c r="D385" s="1" t="s">
        <v>2222</v>
      </c>
      <c r="E385" s="1" t="s">
        <v>2223</v>
      </c>
      <c r="F385" s="1" t="s">
        <v>2224</v>
      </c>
      <c r="G385" s="1" t="s">
        <v>764</v>
      </c>
      <c r="J385" s="1" t="s">
        <v>751</v>
      </c>
    </row>
    <row r="386" spans="1:10" ht="11.25">
      <c r="A386" s="1">
        <v>385</v>
      </c>
      <c r="B386" s="1" t="s">
        <v>745</v>
      </c>
      <c r="C386" s="1" t="s">
        <v>33</v>
      </c>
      <c r="D386" s="1" t="s">
        <v>2225</v>
      </c>
      <c r="E386" s="1" t="s">
        <v>2226</v>
      </c>
      <c r="F386" s="1" t="s">
        <v>2227</v>
      </c>
      <c r="G386" s="1" t="s">
        <v>2228</v>
      </c>
      <c r="J386" s="1" t="s">
        <v>751</v>
      </c>
    </row>
    <row r="387" spans="1:10" ht="11.25">
      <c r="A387" s="1">
        <v>386</v>
      </c>
      <c r="B387" s="1" t="s">
        <v>745</v>
      </c>
      <c r="C387" s="1" t="s">
        <v>33</v>
      </c>
      <c r="D387" s="1" t="s">
        <v>2229</v>
      </c>
      <c r="E387" s="1" t="s">
        <v>2230</v>
      </c>
      <c r="F387" s="1" t="s">
        <v>2231</v>
      </c>
      <c r="G387" s="1" t="s">
        <v>760</v>
      </c>
      <c r="J387" s="1" t="s">
        <v>751</v>
      </c>
    </row>
    <row r="388" spans="1:10" ht="11.25">
      <c r="A388" s="1">
        <v>387</v>
      </c>
      <c r="B388" s="1" t="s">
        <v>745</v>
      </c>
      <c r="C388" s="1" t="s">
        <v>33</v>
      </c>
      <c r="D388" s="1" t="s">
        <v>2232</v>
      </c>
      <c r="E388" s="1" t="s">
        <v>2233</v>
      </c>
      <c r="F388" s="1" t="s">
        <v>2234</v>
      </c>
      <c r="G388" s="1" t="s">
        <v>760</v>
      </c>
      <c r="J388" s="1" t="s">
        <v>751</v>
      </c>
    </row>
    <row r="389" spans="1:10" ht="11.25">
      <c r="A389" s="1">
        <v>388</v>
      </c>
      <c r="B389" s="1" t="s">
        <v>745</v>
      </c>
      <c r="C389" s="1" t="s">
        <v>33</v>
      </c>
      <c r="D389" s="1" t="s">
        <v>2235</v>
      </c>
      <c r="E389" s="1" t="s">
        <v>2236</v>
      </c>
      <c r="F389" s="1" t="s">
        <v>2237</v>
      </c>
      <c r="G389" s="1" t="s">
        <v>1291</v>
      </c>
      <c r="H389" s="1" t="s">
        <v>2214</v>
      </c>
      <c r="J389" s="1" t="s">
        <v>751</v>
      </c>
    </row>
    <row r="390" spans="1:10" ht="11.25">
      <c r="A390" s="1">
        <v>389</v>
      </c>
      <c r="B390" s="1" t="s">
        <v>745</v>
      </c>
      <c r="C390" s="1" t="s">
        <v>33</v>
      </c>
      <c r="D390" s="1" t="s">
        <v>2238</v>
      </c>
      <c r="E390" s="1" t="s">
        <v>2239</v>
      </c>
      <c r="F390" s="1" t="s">
        <v>2240</v>
      </c>
      <c r="G390" s="1" t="s">
        <v>1789</v>
      </c>
      <c r="H390" s="1" t="s">
        <v>2241</v>
      </c>
      <c r="J390" s="1" t="s">
        <v>751</v>
      </c>
    </row>
    <row r="391" spans="1:10" ht="11.25">
      <c r="A391" s="1">
        <v>390</v>
      </c>
      <c r="B391" s="1" t="s">
        <v>745</v>
      </c>
      <c r="C391" s="1" t="s">
        <v>33</v>
      </c>
      <c r="D391" s="1" t="s">
        <v>2242</v>
      </c>
      <c r="E391" s="1" t="s">
        <v>2243</v>
      </c>
      <c r="F391" s="1" t="s">
        <v>2157</v>
      </c>
      <c r="G391" s="1" t="s">
        <v>2244</v>
      </c>
      <c r="J391" s="1" t="s">
        <v>751</v>
      </c>
    </row>
    <row r="392" spans="1:10" ht="11.25">
      <c r="A392" s="1">
        <v>391</v>
      </c>
      <c r="B392" s="1" t="s">
        <v>745</v>
      </c>
      <c r="C392" s="1" t="s">
        <v>33</v>
      </c>
      <c r="D392" s="1" t="s">
        <v>2245</v>
      </c>
      <c r="E392" s="1" t="s">
        <v>2246</v>
      </c>
      <c r="F392" s="1" t="s">
        <v>2157</v>
      </c>
      <c r="G392" s="1" t="s">
        <v>2247</v>
      </c>
      <c r="J392" s="1" t="s">
        <v>751</v>
      </c>
    </row>
    <row r="393" spans="1:10" ht="11.25">
      <c r="A393" s="1">
        <v>392</v>
      </c>
      <c r="B393" s="1" t="s">
        <v>745</v>
      </c>
      <c r="C393" s="1" t="s">
        <v>33</v>
      </c>
      <c r="D393" s="1" t="s">
        <v>2248</v>
      </c>
      <c r="E393" s="1" t="s">
        <v>2249</v>
      </c>
      <c r="F393" s="1" t="s">
        <v>829</v>
      </c>
      <c r="G393" s="1" t="s">
        <v>916</v>
      </c>
      <c r="J393" s="1" t="s">
        <v>751</v>
      </c>
    </row>
    <row r="394" spans="1:10" ht="11.25">
      <c r="A394" s="1">
        <v>393</v>
      </c>
      <c r="B394" s="1" t="s">
        <v>745</v>
      </c>
      <c r="C394" s="1" t="s">
        <v>33</v>
      </c>
      <c r="D394" s="1" t="s">
        <v>2250</v>
      </c>
      <c r="E394" s="1" t="s">
        <v>2251</v>
      </c>
      <c r="F394" s="1" t="s">
        <v>829</v>
      </c>
      <c r="G394" s="1" t="s">
        <v>2252</v>
      </c>
      <c r="J394" s="1" t="s">
        <v>751</v>
      </c>
    </row>
    <row r="395" spans="1:10" ht="11.25">
      <c r="A395" s="1">
        <v>394</v>
      </c>
      <c r="B395" s="1" t="s">
        <v>745</v>
      </c>
      <c r="C395" s="1" t="s">
        <v>33</v>
      </c>
      <c r="D395" s="1" t="s">
        <v>2253</v>
      </c>
      <c r="E395" s="1" t="s">
        <v>2254</v>
      </c>
      <c r="F395" s="1" t="s">
        <v>2255</v>
      </c>
      <c r="G395" s="1" t="s">
        <v>2256</v>
      </c>
      <c r="J395" s="1" t="s">
        <v>751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691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707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1"/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1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66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9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52" hidden="1" customWidth="1"/>
    <col min="2" max="2" width="9.140625" style="153" hidden="1" customWidth="1"/>
    <col min="3" max="3" width="4.7109375" style="154" customWidth="1"/>
    <col min="4" max="4" width="6.28125" style="153" customWidth="1"/>
    <col min="5" max="5" width="46.421875" style="153" customWidth="1"/>
    <col min="6" max="6" width="3.7109375" style="153" customWidth="1"/>
    <col min="7" max="7" width="5.7109375" style="153" customWidth="1"/>
    <col min="8" max="8" width="41.421875" style="153" customWidth="1"/>
    <col min="9" max="9" width="3.7109375" style="153" customWidth="1"/>
    <col min="10" max="10" width="5.7109375" style="153" customWidth="1"/>
    <col min="11" max="11" width="32.57421875" style="153" customWidth="1"/>
    <col min="12" max="12" width="14.8515625" style="153" customWidth="1"/>
    <col min="13" max="13" width="3.7109375" style="155" customWidth="1"/>
    <col min="14" max="16" width="9.140625" style="153" customWidth="1"/>
    <col min="17" max="17" width="255.7109375" style="156" hidden="1" customWidth="1"/>
    <col min="18" max="20" width="9.140625" style="153" customWidth="1"/>
    <col min="21" max="21" width="9.140625" style="157" customWidth="1"/>
    <col min="22" max="16384" width="9.140625" style="153" customWidth="1"/>
  </cols>
  <sheetData>
    <row r="1" spans="1:21" s="155" customFormat="1" ht="16.5" customHeight="1" hidden="1">
      <c r="A1" s="152"/>
      <c r="B1" s="153"/>
      <c r="C1" s="154"/>
      <c r="D1" s="153"/>
      <c r="E1" s="153"/>
      <c r="F1" s="153"/>
      <c r="G1" s="153"/>
      <c r="H1" s="153"/>
      <c r="I1" s="153"/>
      <c r="J1" s="153"/>
      <c r="K1" s="153"/>
      <c r="L1" s="153"/>
      <c r="Q1" s="158"/>
      <c r="U1" s="157"/>
    </row>
    <row r="2" spans="1:21" s="155" customFormat="1" ht="16.5" customHeight="1" hidden="1">
      <c r="A2" s="152"/>
      <c r="B2" s="153"/>
      <c r="C2" s="154"/>
      <c r="D2" s="153"/>
      <c r="E2" s="153"/>
      <c r="F2" s="153"/>
      <c r="G2" s="153"/>
      <c r="H2" s="153"/>
      <c r="I2" s="153"/>
      <c r="J2" s="153"/>
      <c r="K2" s="153"/>
      <c r="L2" s="153"/>
      <c r="Q2" s="158"/>
      <c r="U2" s="157"/>
    </row>
    <row r="3" spans="1:21" s="155" customFormat="1" ht="10.5" customHeight="1">
      <c r="A3" s="152"/>
      <c r="B3" s="153"/>
      <c r="C3" s="159"/>
      <c r="D3" s="160"/>
      <c r="E3" s="160"/>
      <c r="F3" s="160"/>
      <c r="G3" s="160"/>
      <c r="H3" s="160"/>
      <c r="I3" s="160"/>
      <c r="J3" s="160"/>
      <c r="K3" s="160"/>
      <c r="L3" s="161"/>
      <c r="Q3" s="158"/>
      <c r="U3" s="157"/>
    </row>
    <row r="4" spans="1:21" s="155" customFormat="1" ht="14.25" customHeight="1">
      <c r="A4" s="152"/>
      <c r="B4" s="153"/>
      <c r="C4" s="159"/>
      <c r="D4" s="162" t="s">
        <v>104</v>
      </c>
      <c r="E4" s="162"/>
      <c r="F4" s="162"/>
      <c r="G4" s="162"/>
      <c r="H4" s="162"/>
      <c r="Q4" s="158"/>
      <c r="U4" s="157"/>
    </row>
    <row r="5" spans="1:21" s="155" customFormat="1" ht="18.75" customHeight="1">
      <c r="A5" s="152"/>
      <c r="B5" s="153"/>
      <c r="C5" s="159"/>
      <c r="D5" s="163">
        <f>IF(org=0,"Не определено",org)</f>
        <v>0</v>
      </c>
      <c r="E5" s="163"/>
      <c r="F5" s="163"/>
      <c r="G5" s="163"/>
      <c r="H5" s="163"/>
      <c r="Q5" s="158"/>
      <c r="U5" s="157"/>
    </row>
    <row r="6" spans="1:21" s="155" customFormat="1" ht="3" customHeight="1">
      <c r="A6" s="152"/>
      <c r="B6" s="153"/>
      <c r="C6" s="159"/>
      <c r="D6" s="160"/>
      <c r="E6" s="160"/>
      <c r="F6" s="160"/>
      <c r="G6" s="160"/>
      <c r="H6" s="164"/>
      <c r="I6" s="164"/>
      <c r="J6" s="164"/>
      <c r="K6" s="164"/>
      <c r="L6" s="165"/>
      <c r="Q6" s="158"/>
      <c r="U6" s="157"/>
    </row>
    <row r="7" spans="1:21" s="155" customFormat="1" ht="19.5" customHeight="1" hidden="1">
      <c r="A7" s="166"/>
      <c r="B7" s="166"/>
      <c r="C7" s="159"/>
      <c r="D7" s="167"/>
      <c r="E7" s="167"/>
      <c r="F7" s="116" t="s">
        <v>61</v>
      </c>
      <c r="G7" s="116"/>
      <c r="H7" s="164"/>
      <c r="I7" s="164"/>
      <c r="J7" s="168"/>
      <c r="K7" s="169"/>
      <c r="L7" s="169"/>
      <c r="Q7" s="158"/>
      <c r="U7" s="157"/>
    </row>
    <row r="8" ht="3" customHeight="1"/>
    <row r="9" spans="1:21" s="155" customFormat="1" ht="23.25" customHeight="1">
      <c r="A9" s="152"/>
      <c r="B9" s="153"/>
      <c r="C9" s="159"/>
      <c r="D9" s="170" t="s">
        <v>105</v>
      </c>
      <c r="E9" s="170"/>
      <c r="F9" s="170" t="s">
        <v>106</v>
      </c>
      <c r="G9" s="170"/>
      <c r="H9" s="170"/>
      <c r="I9" s="171" t="s">
        <v>107</v>
      </c>
      <c r="J9" s="171"/>
      <c r="K9" s="171"/>
      <c r="L9" s="171"/>
      <c r="Q9" s="158"/>
      <c r="U9" s="157"/>
    </row>
    <row r="10" spans="1:21" s="155" customFormat="1" ht="23.25" customHeight="1">
      <c r="A10" s="152"/>
      <c r="B10" s="153"/>
      <c r="C10" s="159"/>
      <c r="D10" s="172" t="s">
        <v>72</v>
      </c>
      <c r="E10" s="172" t="s">
        <v>108</v>
      </c>
      <c r="F10" s="172" t="s">
        <v>72</v>
      </c>
      <c r="G10" s="172"/>
      <c r="H10" s="173" t="s">
        <v>108</v>
      </c>
      <c r="I10" s="172" t="s">
        <v>72</v>
      </c>
      <c r="J10" s="172"/>
      <c r="K10" s="173" t="s">
        <v>108</v>
      </c>
      <c r="L10" s="173" t="s">
        <v>109</v>
      </c>
      <c r="Q10" s="158"/>
      <c r="U10" s="157"/>
    </row>
    <row r="11" spans="1:21" s="155" customFormat="1" ht="11.25" customHeight="1">
      <c r="A11" s="152"/>
      <c r="B11" s="153"/>
      <c r="C11" s="159"/>
      <c r="D11" s="174" t="s">
        <v>82</v>
      </c>
      <c r="E11" s="174" t="s">
        <v>83</v>
      </c>
      <c r="F11" s="175" t="s">
        <v>84</v>
      </c>
      <c r="G11" s="175"/>
      <c r="H11" s="174" t="s">
        <v>85</v>
      </c>
      <c r="I11" s="175" t="s">
        <v>86</v>
      </c>
      <c r="J11" s="175"/>
      <c r="K11" s="174" t="s">
        <v>87</v>
      </c>
      <c r="L11" s="174" t="s">
        <v>88</v>
      </c>
      <c r="Q11" s="158"/>
      <c r="U11" s="157"/>
    </row>
    <row r="12" spans="1:21" s="155" customFormat="1" ht="12.75" customHeight="1" hidden="1">
      <c r="A12" s="153"/>
      <c r="B12" s="153"/>
      <c r="C12" s="159"/>
      <c r="D12" s="176">
        <v>0</v>
      </c>
      <c r="E12" s="177"/>
      <c r="F12" s="178"/>
      <c r="G12" s="178"/>
      <c r="H12" s="179"/>
      <c r="I12" s="180"/>
      <c r="J12" s="178"/>
      <c r="K12" s="179"/>
      <c r="L12" s="181"/>
      <c r="Q12" s="158"/>
      <c r="U12" s="157"/>
    </row>
    <row r="13" spans="1:83" s="190" customFormat="1" ht="15" customHeight="1">
      <c r="A13" s="182"/>
      <c r="B13" s="152" t="s">
        <v>110</v>
      </c>
      <c r="C13" s="159"/>
      <c r="D13" s="170">
        <v>1</v>
      </c>
      <c r="E13" s="183" t="s">
        <v>101</v>
      </c>
      <c r="F13" s="184"/>
      <c r="G13" s="170">
        <v>1</v>
      </c>
      <c r="H13" s="185" t="s">
        <v>111</v>
      </c>
      <c r="I13" s="129"/>
      <c r="J13" s="140" t="s">
        <v>82</v>
      </c>
      <c r="K13" s="185" t="s">
        <v>112</v>
      </c>
      <c r="L13" s="186" t="s">
        <v>113</v>
      </c>
      <c r="M13" s="152"/>
      <c r="N13" s="152"/>
      <c r="O13" s="152"/>
      <c r="P13" s="152"/>
      <c r="Q13" s="152" t="s">
        <v>101</v>
      </c>
      <c r="R13" s="152"/>
      <c r="S13" s="152"/>
      <c r="T13" s="152"/>
      <c r="U13" s="187"/>
      <c r="V13" s="152"/>
      <c r="W13" s="152"/>
      <c r="X13" s="152"/>
      <c r="Y13" s="188"/>
      <c r="Z13" s="188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</row>
    <row r="14" spans="1:83" s="190" customFormat="1" ht="15" customHeight="1">
      <c r="A14" s="182"/>
      <c r="B14" s="182"/>
      <c r="C14" s="191"/>
      <c r="D14" s="170"/>
      <c r="E14" s="183"/>
      <c r="F14" s="184"/>
      <c r="G14" s="170"/>
      <c r="H14" s="185"/>
      <c r="I14" s="192"/>
      <c r="J14" s="193"/>
      <c r="K14" s="194" t="s">
        <v>114</v>
      </c>
      <c r="L14" s="195"/>
      <c r="M14" s="152"/>
      <c r="N14" s="152"/>
      <c r="O14" s="152"/>
      <c r="P14" s="152"/>
      <c r="Q14" s="156"/>
      <c r="R14" s="152"/>
      <c r="S14" s="152"/>
      <c r="T14" s="152"/>
      <c r="U14" s="187"/>
      <c r="V14" s="152"/>
      <c r="W14" s="152"/>
      <c r="X14" s="152"/>
      <c r="Y14" s="188"/>
      <c r="Z14" s="188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</row>
    <row r="15" spans="1:83" s="199" customFormat="1" ht="15" customHeight="1">
      <c r="A15" s="182"/>
      <c r="B15" s="152" t="s">
        <v>115</v>
      </c>
      <c r="C15" s="191"/>
      <c r="D15" s="170"/>
      <c r="E15" s="183"/>
      <c r="F15" s="196" t="s">
        <v>75</v>
      </c>
      <c r="G15" s="170">
        <v>2</v>
      </c>
      <c r="H15" s="185" t="s">
        <v>116</v>
      </c>
      <c r="I15" s="197"/>
      <c r="J15" s="170">
        <v>1</v>
      </c>
      <c r="K15" s="185" t="s">
        <v>117</v>
      </c>
      <c r="L15" s="186" t="s">
        <v>118</v>
      </c>
      <c r="M15" s="152"/>
      <c r="N15" s="152"/>
      <c r="O15" s="152"/>
      <c r="P15" s="152"/>
      <c r="Q15" s="156"/>
      <c r="R15" s="152"/>
      <c r="S15" s="152"/>
      <c r="T15" s="152"/>
      <c r="U15" s="187"/>
      <c r="V15" s="152"/>
      <c r="W15" s="152"/>
      <c r="X15" s="152"/>
      <c r="Y15" s="2"/>
      <c r="Z15" s="2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199" customFormat="1" ht="15" customHeight="1">
      <c r="A16" s="182"/>
      <c r="B16" s="182"/>
      <c r="C16" s="191"/>
      <c r="D16" s="170"/>
      <c r="E16" s="183"/>
      <c r="F16" s="196"/>
      <c r="G16" s="170"/>
      <c r="H16" s="185"/>
      <c r="I16" s="200"/>
      <c r="J16" s="201"/>
      <c r="K16" s="202" t="s">
        <v>114</v>
      </c>
      <c r="L16" s="203"/>
      <c r="M16" s="152"/>
      <c r="N16" s="152"/>
      <c r="O16" s="152"/>
      <c r="P16" s="152"/>
      <c r="Q16" s="156"/>
      <c r="R16" s="152"/>
      <c r="S16" s="152"/>
      <c r="T16" s="152"/>
      <c r="U16" s="187"/>
      <c r="V16" s="152"/>
      <c r="W16" s="152"/>
      <c r="X16" s="152"/>
      <c r="Y16" s="2"/>
      <c r="Z16" s="2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s="199" customFormat="1" ht="15" customHeight="1">
      <c r="A17" s="182"/>
      <c r="B17" s="152" t="s">
        <v>115</v>
      </c>
      <c r="C17" s="191"/>
      <c r="D17" s="170"/>
      <c r="E17" s="183"/>
      <c r="F17" s="204" t="s">
        <v>75</v>
      </c>
      <c r="G17" s="170">
        <v>3</v>
      </c>
      <c r="H17" s="185" t="s">
        <v>119</v>
      </c>
      <c r="I17" s="197"/>
      <c r="J17" s="170">
        <v>1</v>
      </c>
      <c r="K17" s="185" t="s">
        <v>120</v>
      </c>
      <c r="L17" s="186" t="s">
        <v>121</v>
      </c>
      <c r="M17" s="152"/>
      <c r="N17" s="152"/>
      <c r="O17" s="152"/>
      <c r="P17" s="152"/>
      <c r="Q17" s="156"/>
      <c r="R17" s="152"/>
      <c r="S17" s="152"/>
      <c r="T17" s="152"/>
      <c r="U17" s="187"/>
      <c r="V17" s="152"/>
      <c r="W17" s="152"/>
      <c r="X17" s="152"/>
      <c r="Y17" s="2"/>
      <c r="Z17" s="2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199" customFormat="1" ht="15" customHeight="1">
      <c r="A18" s="182"/>
      <c r="B18" s="182"/>
      <c r="C18" s="191"/>
      <c r="D18" s="170"/>
      <c r="E18" s="183"/>
      <c r="F18" s="204"/>
      <c r="G18" s="170"/>
      <c r="H18" s="185"/>
      <c r="I18" s="200"/>
      <c r="J18" s="201"/>
      <c r="K18" s="202" t="s">
        <v>114</v>
      </c>
      <c r="L18" s="203"/>
      <c r="M18" s="152"/>
      <c r="N18" s="152"/>
      <c r="O18" s="152"/>
      <c r="P18" s="152"/>
      <c r="Q18" s="156"/>
      <c r="R18" s="152"/>
      <c r="S18" s="152"/>
      <c r="T18" s="152"/>
      <c r="U18" s="187"/>
      <c r="V18" s="152"/>
      <c r="W18" s="152"/>
      <c r="X18" s="152"/>
      <c r="Y18" s="2"/>
      <c r="Z18" s="2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199" customFormat="1" ht="15" customHeight="1">
      <c r="A19" s="182"/>
      <c r="B19" s="152" t="s">
        <v>115</v>
      </c>
      <c r="C19" s="191"/>
      <c r="D19" s="170"/>
      <c r="E19" s="183"/>
      <c r="F19" s="204" t="s">
        <v>75</v>
      </c>
      <c r="G19" s="170">
        <v>4</v>
      </c>
      <c r="H19" s="185" t="s">
        <v>122</v>
      </c>
      <c r="I19" s="197"/>
      <c r="J19" s="170">
        <v>1</v>
      </c>
      <c r="K19" s="185" t="s">
        <v>123</v>
      </c>
      <c r="L19" s="186" t="s">
        <v>124</v>
      </c>
      <c r="M19" s="152"/>
      <c r="N19" s="152"/>
      <c r="O19" s="152"/>
      <c r="P19" s="152"/>
      <c r="Q19" s="156"/>
      <c r="R19" s="152"/>
      <c r="S19" s="152"/>
      <c r="T19" s="152"/>
      <c r="U19" s="187"/>
      <c r="V19" s="152"/>
      <c r="W19" s="152"/>
      <c r="X19" s="152"/>
      <c r="Y19" s="2"/>
      <c r="Z19" s="2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199" customFormat="1" ht="15" customHeight="1">
      <c r="A20" s="182"/>
      <c r="B20" s="182"/>
      <c r="C20" s="191"/>
      <c r="D20" s="170"/>
      <c r="E20" s="183"/>
      <c r="F20" s="204"/>
      <c r="G20" s="170"/>
      <c r="H20" s="185"/>
      <c r="I20" s="200"/>
      <c r="J20" s="201"/>
      <c r="K20" s="202" t="s">
        <v>114</v>
      </c>
      <c r="L20" s="203"/>
      <c r="M20" s="152"/>
      <c r="N20" s="152"/>
      <c r="O20" s="152"/>
      <c r="P20" s="152"/>
      <c r="Q20" s="156"/>
      <c r="R20" s="152"/>
      <c r="S20" s="152"/>
      <c r="T20" s="152"/>
      <c r="U20" s="187"/>
      <c r="V20" s="152"/>
      <c r="W20" s="152"/>
      <c r="X20" s="152"/>
      <c r="Y20" s="2"/>
      <c r="Z20" s="2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199" customFormat="1" ht="15" customHeight="1">
      <c r="A21" s="182"/>
      <c r="B21" s="152" t="s">
        <v>115</v>
      </c>
      <c r="C21" s="191"/>
      <c r="D21" s="170"/>
      <c r="E21" s="183"/>
      <c r="F21" s="204" t="s">
        <v>75</v>
      </c>
      <c r="G21" s="170">
        <v>5</v>
      </c>
      <c r="H21" s="185" t="s">
        <v>125</v>
      </c>
      <c r="I21" s="197"/>
      <c r="J21" s="170">
        <v>1</v>
      </c>
      <c r="K21" s="185" t="s">
        <v>126</v>
      </c>
      <c r="L21" s="186" t="s">
        <v>127</v>
      </c>
      <c r="M21" s="152"/>
      <c r="N21" s="152"/>
      <c r="O21" s="152"/>
      <c r="P21" s="152"/>
      <c r="Q21" s="156"/>
      <c r="R21" s="152"/>
      <c r="S21" s="152"/>
      <c r="T21" s="152"/>
      <c r="U21" s="187"/>
      <c r="V21" s="152"/>
      <c r="W21" s="152"/>
      <c r="X21" s="152"/>
      <c r="Y21" s="2"/>
      <c r="Z21" s="2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199" customFormat="1" ht="15" customHeight="1">
      <c r="A22" s="182"/>
      <c r="B22" s="182"/>
      <c r="C22" s="191"/>
      <c r="D22" s="170"/>
      <c r="E22" s="183"/>
      <c r="F22" s="204"/>
      <c r="G22" s="170"/>
      <c r="H22" s="185"/>
      <c r="I22" s="200"/>
      <c r="J22" s="201"/>
      <c r="K22" s="202" t="s">
        <v>114</v>
      </c>
      <c r="L22" s="203"/>
      <c r="M22" s="152"/>
      <c r="N22" s="152"/>
      <c r="O22" s="152"/>
      <c r="P22" s="152"/>
      <c r="Q22" s="156"/>
      <c r="R22" s="152"/>
      <c r="S22" s="152"/>
      <c r="T22" s="152"/>
      <c r="U22" s="187"/>
      <c r="V22" s="152"/>
      <c r="W22" s="152"/>
      <c r="X22" s="152"/>
      <c r="Y22" s="2"/>
      <c r="Z22" s="2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199" customFormat="1" ht="15" customHeight="1">
      <c r="A23" s="182"/>
      <c r="B23" s="152" t="s">
        <v>115</v>
      </c>
      <c r="C23" s="191"/>
      <c r="D23" s="170"/>
      <c r="E23" s="183"/>
      <c r="F23" s="204" t="s">
        <v>75</v>
      </c>
      <c r="G23" s="170">
        <v>6</v>
      </c>
      <c r="H23" s="185" t="s">
        <v>128</v>
      </c>
      <c r="I23" s="197"/>
      <c r="J23" s="170">
        <v>1</v>
      </c>
      <c r="K23" s="185" t="s">
        <v>129</v>
      </c>
      <c r="L23" s="186" t="s">
        <v>130</v>
      </c>
      <c r="M23" s="152"/>
      <c r="N23" s="152"/>
      <c r="O23" s="152"/>
      <c r="P23" s="152"/>
      <c r="Q23" s="156"/>
      <c r="R23" s="152"/>
      <c r="S23" s="152"/>
      <c r="T23" s="152"/>
      <c r="U23" s="187"/>
      <c r="V23" s="152"/>
      <c r="W23" s="152"/>
      <c r="X23" s="152"/>
      <c r="Y23" s="2"/>
      <c r="Z23" s="2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199" customFormat="1" ht="15" customHeight="1">
      <c r="A24" s="182"/>
      <c r="B24" s="182"/>
      <c r="C24" s="191"/>
      <c r="D24" s="170"/>
      <c r="E24" s="183"/>
      <c r="F24" s="204"/>
      <c r="G24" s="170"/>
      <c r="H24" s="185"/>
      <c r="I24" s="200"/>
      <c r="J24" s="201"/>
      <c r="K24" s="202" t="s">
        <v>114</v>
      </c>
      <c r="L24" s="203"/>
      <c r="M24" s="152"/>
      <c r="N24" s="152"/>
      <c r="O24" s="152"/>
      <c r="P24" s="152"/>
      <c r="Q24" s="156"/>
      <c r="R24" s="152"/>
      <c r="S24" s="152"/>
      <c r="T24" s="152"/>
      <c r="U24" s="187"/>
      <c r="V24" s="152"/>
      <c r="W24" s="152"/>
      <c r="X24" s="152"/>
      <c r="Y24" s="2"/>
      <c r="Z24" s="2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s="190" customFormat="1" ht="15" customHeight="1">
      <c r="A25" s="182"/>
      <c r="B25" s="182"/>
      <c r="C25" s="191"/>
      <c r="D25" s="170"/>
      <c r="E25" s="183"/>
      <c r="F25" s="192"/>
      <c r="G25" s="193"/>
      <c r="H25" s="194" t="s">
        <v>131</v>
      </c>
      <c r="I25" s="205"/>
      <c r="J25" s="205"/>
      <c r="K25" s="205"/>
      <c r="L25" s="195"/>
      <c r="M25" s="152"/>
      <c r="N25" s="152"/>
      <c r="O25" s="152"/>
      <c r="P25" s="152"/>
      <c r="Q25" s="156"/>
      <c r="R25" s="152"/>
      <c r="S25" s="152"/>
      <c r="T25" s="152"/>
      <c r="U25" s="187"/>
      <c r="V25" s="152"/>
      <c r="W25" s="152"/>
      <c r="X25" s="152"/>
      <c r="Y25" s="188"/>
      <c r="Z25" s="188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</row>
    <row r="26" spans="1:83" s="199" customFormat="1" ht="15" customHeight="1">
      <c r="A26" s="182"/>
      <c r="B26" s="152" t="s">
        <v>110</v>
      </c>
      <c r="C26" s="159" t="s">
        <v>75</v>
      </c>
      <c r="D26" s="170">
        <v>2</v>
      </c>
      <c r="E26" s="183" t="s">
        <v>102</v>
      </c>
      <c r="F26" s="206"/>
      <c r="G26" s="170">
        <v>1</v>
      </c>
      <c r="H26" s="185" t="s">
        <v>132</v>
      </c>
      <c r="I26" s="140"/>
      <c r="J26" s="140" t="s">
        <v>82</v>
      </c>
      <c r="K26" s="185" t="s">
        <v>133</v>
      </c>
      <c r="L26" s="186" t="s">
        <v>134</v>
      </c>
      <c r="M26" s="152"/>
      <c r="N26" s="152"/>
      <c r="O26" s="152"/>
      <c r="P26" s="152"/>
      <c r="Q26" s="152" t="s">
        <v>102</v>
      </c>
      <c r="R26" s="152"/>
      <c r="S26" s="152"/>
      <c r="T26" s="152"/>
      <c r="U26" s="187"/>
      <c r="V26" s="152"/>
      <c r="W26" s="152"/>
      <c r="X26" s="152"/>
      <c r="Y26" s="2"/>
      <c r="Z26" s="2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s="199" customFormat="1" ht="15" customHeight="1">
      <c r="A27" s="182"/>
      <c r="B27" s="152" t="s">
        <v>115</v>
      </c>
      <c r="C27" s="191"/>
      <c r="D27" s="170"/>
      <c r="E27" s="183"/>
      <c r="F27" s="206"/>
      <c r="G27" s="170"/>
      <c r="H27" s="185"/>
      <c r="I27" s="207" t="s">
        <v>75</v>
      </c>
      <c r="J27" s="170">
        <v>2</v>
      </c>
      <c r="K27" s="185" t="s">
        <v>135</v>
      </c>
      <c r="L27" s="186" t="s">
        <v>136</v>
      </c>
      <c r="M27" s="152"/>
      <c r="N27" s="152"/>
      <c r="O27" s="152"/>
      <c r="P27" s="152"/>
      <c r="Q27" s="156"/>
      <c r="R27" s="152"/>
      <c r="S27" s="152"/>
      <c r="T27" s="152"/>
      <c r="U27" s="187"/>
      <c r="V27" s="152"/>
      <c r="W27" s="152"/>
      <c r="X27" s="152"/>
      <c r="Y27" s="2"/>
      <c r="Z27" s="2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2"/>
      <c r="BW27" s="2"/>
      <c r="BX27" s="2"/>
      <c r="BY27" s="2"/>
      <c r="BZ27" s="2"/>
      <c r="CA27" s="2"/>
      <c r="CB27" s="2"/>
      <c r="CC27" s="2"/>
      <c r="CD27" s="2"/>
      <c r="CE27" s="2"/>
    </row>
    <row r="28" spans="1:83" s="199" customFormat="1" ht="15" customHeight="1">
      <c r="A28" s="182"/>
      <c r="B28" s="152" t="s">
        <v>115</v>
      </c>
      <c r="C28" s="191"/>
      <c r="D28" s="170"/>
      <c r="E28" s="183"/>
      <c r="F28" s="206"/>
      <c r="G28" s="170"/>
      <c r="H28" s="185"/>
      <c r="I28" s="207" t="s">
        <v>75</v>
      </c>
      <c r="J28" s="170">
        <v>3</v>
      </c>
      <c r="K28" s="185" t="s">
        <v>137</v>
      </c>
      <c r="L28" s="186" t="s">
        <v>138</v>
      </c>
      <c r="M28" s="152"/>
      <c r="N28" s="152"/>
      <c r="O28" s="152"/>
      <c r="P28" s="152"/>
      <c r="Q28" s="156"/>
      <c r="R28" s="152"/>
      <c r="S28" s="152"/>
      <c r="T28" s="152"/>
      <c r="U28" s="187"/>
      <c r="V28" s="152"/>
      <c r="W28" s="152"/>
      <c r="X28" s="152"/>
      <c r="Y28" s="2"/>
      <c r="Z28" s="2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2"/>
      <c r="BW28" s="2"/>
      <c r="BX28" s="2"/>
      <c r="BY28" s="2"/>
      <c r="BZ28" s="2"/>
      <c r="CA28" s="2"/>
      <c r="CB28" s="2"/>
      <c r="CC28" s="2"/>
      <c r="CD28" s="2"/>
      <c r="CE28" s="2"/>
    </row>
    <row r="29" spans="1:83" s="199" customFormat="1" ht="15" customHeight="1">
      <c r="A29" s="182"/>
      <c r="B29" s="152" t="s">
        <v>115</v>
      </c>
      <c r="C29" s="191"/>
      <c r="D29" s="170"/>
      <c r="E29" s="183"/>
      <c r="F29" s="206"/>
      <c r="G29" s="170"/>
      <c r="H29" s="185"/>
      <c r="I29" s="207" t="s">
        <v>75</v>
      </c>
      <c r="J29" s="170">
        <v>4</v>
      </c>
      <c r="K29" s="185" t="s">
        <v>139</v>
      </c>
      <c r="L29" s="186" t="s">
        <v>140</v>
      </c>
      <c r="M29" s="152"/>
      <c r="N29" s="152"/>
      <c r="O29" s="152"/>
      <c r="P29" s="152"/>
      <c r="Q29" s="156"/>
      <c r="R29" s="152"/>
      <c r="S29" s="152"/>
      <c r="T29" s="152"/>
      <c r="U29" s="187"/>
      <c r="V29" s="152"/>
      <c r="W29" s="152"/>
      <c r="X29" s="152"/>
      <c r="Y29" s="2"/>
      <c r="Z29" s="2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2"/>
      <c r="BW29" s="2"/>
      <c r="BX29" s="2"/>
      <c r="BY29" s="2"/>
      <c r="BZ29" s="2"/>
      <c r="CA29" s="2"/>
      <c r="CB29" s="2"/>
      <c r="CC29" s="2"/>
      <c r="CD29" s="2"/>
      <c r="CE29" s="2"/>
    </row>
    <row r="30" spans="1:83" s="199" customFormat="1" ht="15" customHeight="1">
      <c r="A30" s="182"/>
      <c r="B30" s="152" t="s">
        <v>115</v>
      </c>
      <c r="C30" s="191"/>
      <c r="D30" s="170"/>
      <c r="E30" s="183"/>
      <c r="F30" s="206"/>
      <c r="G30" s="170"/>
      <c r="H30" s="185"/>
      <c r="I30" s="207" t="s">
        <v>75</v>
      </c>
      <c r="J30" s="170">
        <v>5</v>
      </c>
      <c r="K30" s="185" t="s">
        <v>141</v>
      </c>
      <c r="L30" s="186" t="s">
        <v>142</v>
      </c>
      <c r="M30" s="152"/>
      <c r="N30" s="152"/>
      <c r="O30" s="152"/>
      <c r="P30" s="152"/>
      <c r="Q30" s="156"/>
      <c r="R30" s="152"/>
      <c r="S30" s="152"/>
      <c r="T30" s="152"/>
      <c r="U30" s="187"/>
      <c r="V30" s="152"/>
      <c r="W30" s="152"/>
      <c r="X30" s="152"/>
      <c r="Y30" s="2"/>
      <c r="Z30" s="2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2"/>
      <c r="BW30" s="2"/>
      <c r="BX30" s="2"/>
      <c r="BY30" s="2"/>
      <c r="BZ30" s="2"/>
      <c r="CA30" s="2"/>
      <c r="CB30" s="2"/>
      <c r="CC30" s="2"/>
      <c r="CD30" s="2"/>
      <c r="CE30" s="2"/>
    </row>
    <row r="31" spans="1:83" s="199" customFormat="1" ht="15" customHeight="1">
      <c r="A31" s="182"/>
      <c r="B31" s="152" t="s">
        <v>115</v>
      </c>
      <c r="C31" s="191"/>
      <c r="D31" s="170"/>
      <c r="E31" s="183"/>
      <c r="F31" s="206"/>
      <c r="G31" s="170"/>
      <c r="H31" s="185"/>
      <c r="I31" s="207" t="s">
        <v>75</v>
      </c>
      <c r="J31" s="170">
        <v>6</v>
      </c>
      <c r="K31" s="185" t="s">
        <v>143</v>
      </c>
      <c r="L31" s="186" t="s">
        <v>144</v>
      </c>
      <c r="M31" s="152"/>
      <c r="N31" s="152"/>
      <c r="O31" s="152"/>
      <c r="P31" s="152"/>
      <c r="Q31" s="156"/>
      <c r="R31" s="152"/>
      <c r="S31" s="152"/>
      <c r="T31" s="152"/>
      <c r="U31" s="187"/>
      <c r="V31" s="152"/>
      <c r="W31" s="152"/>
      <c r="X31" s="152"/>
      <c r="Y31" s="2"/>
      <c r="Z31" s="2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2"/>
      <c r="BW31" s="2"/>
      <c r="BX31" s="2"/>
      <c r="BY31" s="2"/>
      <c r="BZ31" s="2"/>
      <c r="CA31" s="2"/>
      <c r="CB31" s="2"/>
      <c r="CC31" s="2"/>
      <c r="CD31" s="2"/>
      <c r="CE31" s="2"/>
    </row>
    <row r="32" spans="1:83" s="199" customFormat="1" ht="15" customHeight="1">
      <c r="A32" s="182"/>
      <c r="B32" s="152" t="s">
        <v>115</v>
      </c>
      <c r="C32" s="191"/>
      <c r="D32" s="170"/>
      <c r="E32" s="183"/>
      <c r="F32" s="206"/>
      <c r="G32" s="170"/>
      <c r="H32" s="185"/>
      <c r="I32" s="207" t="s">
        <v>75</v>
      </c>
      <c r="J32" s="170">
        <v>7</v>
      </c>
      <c r="K32" s="185" t="s">
        <v>145</v>
      </c>
      <c r="L32" s="186" t="s">
        <v>146</v>
      </c>
      <c r="M32" s="152"/>
      <c r="N32" s="152"/>
      <c r="O32" s="152"/>
      <c r="P32" s="152"/>
      <c r="Q32" s="156"/>
      <c r="R32" s="152"/>
      <c r="S32" s="152"/>
      <c r="T32" s="152"/>
      <c r="U32" s="187"/>
      <c r="V32" s="152"/>
      <c r="W32" s="152"/>
      <c r="X32" s="152"/>
      <c r="Y32" s="2"/>
      <c r="Z32" s="2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2"/>
      <c r="BW32" s="2"/>
      <c r="BX32" s="2"/>
      <c r="BY32" s="2"/>
      <c r="BZ32" s="2"/>
      <c r="CA32" s="2"/>
      <c r="CB32" s="2"/>
      <c r="CC32" s="2"/>
      <c r="CD32" s="2"/>
      <c r="CE32" s="2"/>
    </row>
    <row r="33" spans="1:83" s="199" customFormat="1" ht="15" customHeight="1">
      <c r="A33" s="182"/>
      <c r="B33" s="152" t="s">
        <v>115</v>
      </c>
      <c r="C33" s="191"/>
      <c r="D33" s="170"/>
      <c r="E33" s="183"/>
      <c r="F33" s="206"/>
      <c r="G33" s="170"/>
      <c r="H33" s="185"/>
      <c r="I33" s="207" t="s">
        <v>75</v>
      </c>
      <c r="J33" s="170">
        <v>8</v>
      </c>
      <c r="K33" s="185" t="s">
        <v>147</v>
      </c>
      <c r="L33" s="186" t="s">
        <v>148</v>
      </c>
      <c r="M33" s="152"/>
      <c r="N33" s="152"/>
      <c r="O33" s="152"/>
      <c r="P33" s="152"/>
      <c r="Q33" s="156"/>
      <c r="R33" s="152"/>
      <c r="S33" s="152"/>
      <c r="T33" s="152"/>
      <c r="U33" s="187"/>
      <c r="V33" s="152"/>
      <c r="W33" s="152"/>
      <c r="X33" s="152"/>
      <c r="Y33" s="2"/>
      <c r="Z33" s="2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2"/>
      <c r="BW33" s="2"/>
      <c r="BX33" s="2"/>
      <c r="BY33" s="2"/>
      <c r="BZ33" s="2"/>
      <c r="CA33" s="2"/>
      <c r="CB33" s="2"/>
      <c r="CC33" s="2"/>
      <c r="CD33" s="2"/>
      <c r="CE33" s="2"/>
    </row>
    <row r="34" spans="1:83" s="199" customFormat="1" ht="15" customHeight="1">
      <c r="A34" s="182"/>
      <c r="B34" s="152" t="s">
        <v>115</v>
      </c>
      <c r="C34" s="191"/>
      <c r="D34" s="170"/>
      <c r="E34" s="183"/>
      <c r="F34" s="206"/>
      <c r="G34" s="170"/>
      <c r="H34" s="185"/>
      <c r="I34" s="207" t="s">
        <v>75</v>
      </c>
      <c r="J34" s="170">
        <v>9</v>
      </c>
      <c r="K34" s="185" t="s">
        <v>149</v>
      </c>
      <c r="L34" s="186" t="s">
        <v>150</v>
      </c>
      <c r="M34" s="152"/>
      <c r="N34" s="152"/>
      <c r="O34" s="152"/>
      <c r="P34" s="152"/>
      <c r="Q34" s="156"/>
      <c r="R34" s="152"/>
      <c r="S34" s="152"/>
      <c r="T34" s="152"/>
      <c r="U34" s="187"/>
      <c r="V34" s="152"/>
      <c r="W34" s="152"/>
      <c r="X34" s="152"/>
      <c r="Y34" s="2"/>
      <c r="Z34" s="2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2"/>
      <c r="BW34" s="2"/>
      <c r="BX34" s="2"/>
      <c r="BY34" s="2"/>
      <c r="BZ34" s="2"/>
      <c r="CA34" s="2"/>
      <c r="CB34" s="2"/>
      <c r="CC34" s="2"/>
      <c r="CD34" s="2"/>
      <c r="CE34" s="2"/>
    </row>
    <row r="35" spans="1:83" s="199" customFormat="1" ht="15" customHeight="1">
      <c r="A35" s="182"/>
      <c r="B35" s="182"/>
      <c r="C35" s="191"/>
      <c r="D35" s="170"/>
      <c r="E35" s="183"/>
      <c r="F35" s="206"/>
      <c r="G35" s="170"/>
      <c r="H35" s="185"/>
      <c r="I35" s="192"/>
      <c r="J35" s="193"/>
      <c r="K35" s="202" t="s">
        <v>114</v>
      </c>
      <c r="L35" s="203"/>
      <c r="M35" s="152"/>
      <c r="N35" s="152"/>
      <c r="O35" s="152"/>
      <c r="P35" s="152"/>
      <c r="Q35" s="156"/>
      <c r="R35" s="152"/>
      <c r="S35" s="152"/>
      <c r="T35" s="152"/>
      <c r="U35" s="187"/>
      <c r="V35" s="152"/>
      <c r="W35" s="152"/>
      <c r="X35" s="152"/>
      <c r="Y35" s="2"/>
      <c r="Z35" s="2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2"/>
      <c r="BW35" s="2"/>
      <c r="BX35" s="2"/>
      <c r="BY35" s="2"/>
      <c r="BZ35" s="2"/>
      <c r="CA35" s="2"/>
      <c r="CB35" s="2"/>
      <c r="CC35" s="2"/>
      <c r="CD35" s="2"/>
      <c r="CE35" s="2"/>
    </row>
    <row r="36" spans="1:83" s="199" customFormat="1" ht="15" customHeight="1">
      <c r="A36" s="182"/>
      <c r="B36" s="182"/>
      <c r="C36" s="191"/>
      <c r="D36" s="170"/>
      <c r="E36" s="183"/>
      <c r="F36" s="192"/>
      <c r="G36" s="193"/>
      <c r="H36" s="202" t="s">
        <v>131</v>
      </c>
      <c r="I36" s="193"/>
      <c r="J36" s="193"/>
      <c r="K36" s="201"/>
      <c r="L36" s="203"/>
      <c r="M36" s="152"/>
      <c r="N36" s="152"/>
      <c r="O36" s="152"/>
      <c r="P36" s="152"/>
      <c r="Q36" s="156"/>
      <c r="R36" s="152"/>
      <c r="S36" s="152"/>
      <c r="T36" s="152"/>
      <c r="U36" s="187"/>
      <c r="V36" s="152"/>
      <c r="W36" s="152"/>
      <c r="X36" s="152"/>
      <c r="Y36" s="2"/>
      <c r="Z36" s="2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2"/>
      <c r="BW36" s="2"/>
      <c r="BX36" s="2"/>
      <c r="BY36" s="2"/>
      <c r="BZ36" s="2"/>
      <c r="CA36" s="2"/>
      <c r="CB36" s="2"/>
      <c r="CC36" s="2"/>
      <c r="CD36" s="2"/>
      <c r="CE36" s="2"/>
    </row>
    <row r="37" spans="1:83" s="199" customFormat="1" ht="15" customHeight="1">
      <c r="A37" s="182"/>
      <c r="B37" s="152" t="s">
        <v>110</v>
      </c>
      <c r="C37" s="159" t="s">
        <v>75</v>
      </c>
      <c r="D37" s="170">
        <v>3</v>
      </c>
      <c r="E37" s="183" t="s">
        <v>103</v>
      </c>
      <c r="F37" s="206"/>
      <c r="G37" s="170">
        <v>1</v>
      </c>
      <c r="H37" s="185" t="s">
        <v>151</v>
      </c>
      <c r="I37" s="140"/>
      <c r="J37" s="140" t="s">
        <v>82</v>
      </c>
      <c r="K37" s="185" t="s">
        <v>152</v>
      </c>
      <c r="L37" s="186" t="s">
        <v>153</v>
      </c>
      <c r="M37" s="152"/>
      <c r="N37" s="152"/>
      <c r="O37" s="152"/>
      <c r="P37" s="152"/>
      <c r="Q37" s="156" t="s">
        <v>103</v>
      </c>
      <c r="R37" s="152"/>
      <c r="S37" s="152"/>
      <c r="T37" s="152"/>
      <c r="U37" s="187"/>
      <c r="V37" s="152"/>
      <c r="W37" s="152"/>
      <c r="X37" s="152"/>
      <c r="Y37" s="2"/>
      <c r="Z37" s="2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1:83" s="199" customFormat="1" ht="15" customHeight="1">
      <c r="A38" s="182"/>
      <c r="B38" s="182"/>
      <c r="C38" s="191"/>
      <c r="D38" s="170"/>
      <c r="E38" s="183"/>
      <c r="F38" s="206"/>
      <c r="G38" s="170"/>
      <c r="H38" s="185"/>
      <c r="I38" s="192"/>
      <c r="J38" s="193"/>
      <c r="K38" s="202" t="s">
        <v>114</v>
      </c>
      <c r="L38" s="203"/>
      <c r="M38" s="152"/>
      <c r="N38" s="152"/>
      <c r="O38" s="152"/>
      <c r="P38" s="152"/>
      <c r="Q38" s="156"/>
      <c r="R38" s="152"/>
      <c r="S38" s="152"/>
      <c r="T38" s="152"/>
      <c r="U38" s="187"/>
      <c r="V38" s="152"/>
      <c r="W38" s="152"/>
      <c r="X38" s="152"/>
      <c r="Y38" s="2"/>
      <c r="Z38" s="2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1:83" s="199" customFormat="1" ht="15" customHeight="1">
      <c r="A39" s="182"/>
      <c r="B39" s="152" t="s">
        <v>115</v>
      </c>
      <c r="C39" s="191"/>
      <c r="D39" s="170"/>
      <c r="E39" s="183"/>
      <c r="F39" s="204" t="s">
        <v>75</v>
      </c>
      <c r="G39" s="170">
        <v>2</v>
      </c>
      <c r="H39" s="185" t="s">
        <v>154</v>
      </c>
      <c r="I39" s="197"/>
      <c r="J39" s="170">
        <v>1</v>
      </c>
      <c r="K39" s="185" t="s">
        <v>154</v>
      </c>
      <c r="L39" s="186" t="s">
        <v>155</v>
      </c>
      <c r="M39" s="152"/>
      <c r="N39" s="152"/>
      <c r="O39" s="152"/>
      <c r="P39" s="152"/>
      <c r="Q39" s="156"/>
      <c r="R39" s="152"/>
      <c r="S39" s="152"/>
      <c r="T39" s="152"/>
      <c r="U39" s="187"/>
      <c r="V39" s="152"/>
      <c r="W39" s="152"/>
      <c r="X39" s="152"/>
      <c r="Y39" s="2"/>
      <c r="Z39" s="2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1:83" s="199" customFormat="1" ht="15" customHeight="1">
      <c r="A40" s="182"/>
      <c r="B40" s="182"/>
      <c r="C40" s="191"/>
      <c r="D40" s="170"/>
      <c r="E40" s="183"/>
      <c r="F40" s="204"/>
      <c r="G40" s="170"/>
      <c r="H40" s="185"/>
      <c r="I40" s="200"/>
      <c r="J40" s="201"/>
      <c r="K40" s="202" t="s">
        <v>114</v>
      </c>
      <c r="L40" s="203"/>
      <c r="M40" s="152"/>
      <c r="N40" s="152"/>
      <c r="O40" s="152"/>
      <c r="P40" s="152"/>
      <c r="Q40" s="156"/>
      <c r="R40" s="152"/>
      <c r="S40" s="152"/>
      <c r="T40" s="152"/>
      <c r="U40" s="187"/>
      <c r="V40" s="152"/>
      <c r="W40" s="152"/>
      <c r="X40" s="152"/>
      <c r="Y40" s="2"/>
      <c r="Z40" s="2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1:83" s="199" customFormat="1" ht="15" customHeight="1">
      <c r="A41" s="182"/>
      <c r="B41" s="152" t="s">
        <v>115</v>
      </c>
      <c r="C41" s="191"/>
      <c r="D41" s="170"/>
      <c r="E41" s="183"/>
      <c r="F41" s="204" t="s">
        <v>75</v>
      </c>
      <c r="G41" s="170">
        <v>3</v>
      </c>
      <c r="H41" s="185" t="s">
        <v>156</v>
      </c>
      <c r="I41" s="197"/>
      <c r="J41" s="170">
        <v>1</v>
      </c>
      <c r="K41" s="185" t="s">
        <v>156</v>
      </c>
      <c r="L41" s="186" t="s">
        <v>157</v>
      </c>
      <c r="M41" s="152"/>
      <c r="N41" s="152"/>
      <c r="O41" s="152"/>
      <c r="P41" s="152"/>
      <c r="Q41" s="156"/>
      <c r="R41" s="152"/>
      <c r="S41" s="152"/>
      <c r="T41" s="152"/>
      <c r="U41" s="187"/>
      <c r="V41" s="152"/>
      <c r="W41" s="152"/>
      <c r="X41" s="152"/>
      <c r="Y41" s="2"/>
      <c r="Z41" s="2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1:83" s="199" customFormat="1" ht="15" customHeight="1">
      <c r="A42" s="182"/>
      <c r="B42" s="182"/>
      <c r="C42" s="191"/>
      <c r="D42" s="170"/>
      <c r="E42" s="183"/>
      <c r="F42" s="204"/>
      <c r="G42" s="170"/>
      <c r="H42" s="185"/>
      <c r="I42" s="200"/>
      <c r="J42" s="201"/>
      <c r="K42" s="202" t="s">
        <v>114</v>
      </c>
      <c r="L42" s="203"/>
      <c r="M42" s="152"/>
      <c r="N42" s="152"/>
      <c r="O42" s="152"/>
      <c r="P42" s="152"/>
      <c r="Q42" s="156"/>
      <c r="R42" s="152"/>
      <c r="S42" s="152"/>
      <c r="T42" s="152"/>
      <c r="U42" s="187"/>
      <c r="V42" s="152"/>
      <c r="W42" s="152"/>
      <c r="X42" s="152"/>
      <c r="Y42" s="2"/>
      <c r="Z42" s="2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1:83" s="199" customFormat="1" ht="15" customHeight="1">
      <c r="A43" s="182"/>
      <c r="B43" s="182"/>
      <c r="C43" s="191"/>
      <c r="D43" s="170"/>
      <c r="E43" s="183"/>
      <c r="F43" s="192"/>
      <c r="G43" s="193"/>
      <c r="H43" s="202" t="s">
        <v>131</v>
      </c>
      <c r="I43" s="193"/>
      <c r="J43" s="193"/>
      <c r="K43" s="201"/>
      <c r="L43" s="203"/>
      <c r="M43" s="152"/>
      <c r="N43" s="152"/>
      <c r="O43" s="152"/>
      <c r="P43" s="152"/>
      <c r="Q43" s="156"/>
      <c r="R43" s="152"/>
      <c r="S43" s="152"/>
      <c r="T43" s="152"/>
      <c r="U43" s="187"/>
      <c r="V43" s="152"/>
      <c r="W43" s="152"/>
      <c r="X43" s="152"/>
      <c r="Y43" s="2"/>
      <c r="Z43" s="2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1:21" s="155" customFormat="1" ht="15">
      <c r="A44" s="153"/>
      <c r="B44" s="153" t="s">
        <v>110</v>
      </c>
      <c r="C44" s="159"/>
      <c r="D44" s="192"/>
      <c r="E44" s="208" t="s">
        <v>158</v>
      </c>
      <c r="F44" s="209"/>
      <c r="G44" s="209"/>
      <c r="H44" s="209"/>
      <c r="I44" s="209"/>
      <c r="J44" s="209"/>
      <c r="K44" s="209"/>
      <c r="L44" s="210"/>
      <c r="Q44" s="158" t="s">
        <v>158</v>
      </c>
      <c r="U44" s="157"/>
    </row>
    <row r="45" spans="1:21" s="155" customFormat="1" ht="21" customHeight="1">
      <c r="A45" s="152"/>
      <c r="B45" s="153"/>
      <c r="C45" s="154"/>
      <c r="D45" s="211"/>
      <c r="E45" s="211"/>
      <c r="F45" s="211"/>
      <c r="G45" s="211"/>
      <c r="H45" s="211"/>
      <c r="I45" s="211"/>
      <c r="J45" s="211"/>
      <c r="K45" s="211"/>
      <c r="L45" s="211"/>
      <c r="Q45" s="158"/>
      <c r="U45" s="157"/>
    </row>
    <row r="46" spans="1:21" s="155" customFormat="1" ht="15">
      <c r="A46" s="152"/>
      <c r="B46" s="153"/>
      <c r="C46" s="154"/>
      <c r="D46" s="153"/>
      <c r="E46" s="153"/>
      <c r="F46" s="153"/>
      <c r="G46" s="153"/>
      <c r="H46" s="153"/>
      <c r="I46" s="153"/>
      <c r="J46" s="153"/>
      <c r="K46" s="153"/>
      <c r="L46" s="153"/>
      <c r="Q46" s="158"/>
      <c r="U46" s="157"/>
    </row>
    <row r="47" spans="1:21" s="155" customFormat="1" ht="0.75" customHeight="1">
      <c r="A47" s="152"/>
      <c r="B47" s="153"/>
      <c r="C47" s="154"/>
      <c r="D47" s="153"/>
      <c r="E47" s="153"/>
      <c r="F47" s="153"/>
      <c r="G47" s="153"/>
      <c r="H47" s="153"/>
      <c r="I47" s="153"/>
      <c r="J47" s="153"/>
      <c r="K47" s="153"/>
      <c r="L47" s="153"/>
      <c r="Q47" s="158"/>
      <c r="U47" s="157"/>
    </row>
    <row r="48" spans="1:21" s="213" customFormat="1" ht="15">
      <c r="A48" s="212"/>
      <c r="C48" s="214"/>
      <c r="D48" s="215"/>
      <c r="E48" s="215"/>
      <c r="Q48" s="216"/>
      <c r="U48" s="157"/>
    </row>
    <row r="49" spans="1:21" s="213" customFormat="1" ht="15">
      <c r="A49" s="212"/>
      <c r="C49" s="214"/>
      <c r="D49" s="215"/>
      <c r="E49" s="215"/>
      <c r="Q49" s="216"/>
      <c r="U49" s="157"/>
    </row>
  </sheetData>
  <sheetProtection password="FA9C" sheet="1" formatColumns="0" formatRows="0"/>
  <mergeCells count="47">
    <mergeCell ref="D4:H4"/>
    <mergeCell ref="D5:H5"/>
    <mergeCell ref="D7:E7"/>
    <mergeCell ref="F7:G7"/>
    <mergeCell ref="D9:E9"/>
    <mergeCell ref="F9:H9"/>
    <mergeCell ref="I9:L9"/>
    <mergeCell ref="F10:G10"/>
    <mergeCell ref="I10:J10"/>
    <mergeCell ref="F11:G11"/>
    <mergeCell ref="I11:J11"/>
    <mergeCell ref="D13:D25"/>
    <mergeCell ref="E13:E25"/>
    <mergeCell ref="F13:F14"/>
    <mergeCell ref="G13:G14"/>
    <mergeCell ref="H13:H14"/>
    <mergeCell ref="F15:F16"/>
    <mergeCell ref="G15:G16"/>
    <mergeCell ref="H15:H16"/>
    <mergeCell ref="F17:F18"/>
    <mergeCell ref="G17:G18"/>
    <mergeCell ref="H17:H18"/>
    <mergeCell ref="F19:F20"/>
    <mergeCell ref="G19:G20"/>
    <mergeCell ref="H19:H20"/>
    <mergeCell ref="F21:F22"/>
    <mergeCell ref="G21:G22"/>
    <mergeCell ref="H21:H22"/>
    <mergeCell ref="F23:F24"/>
    <mergeCell ref="G23:G24"/>
    <mergeCell ref="H23:H24"/>
    <mergeCell ref="D26:D36"/>
    <mergeCell ref="E26:E36"/>
    <mergeCell ref="F26:F35"/>
    <mergeCell ref="G26:G35"/>
    <mergeCell ref="H26:H35"/>
    <mergeCell ref="D37:D43"/>
    <mergeCell ref="E37:E43"/>
    <mergeCell ref="F37:F38"/>
    <mergeCell ref="G37:G38"/>
    <mergeCell ref="H37:H38"/>
    <mergeCell ref="F39:F40"/>
    <mergeCell ref="G39:G40"/>
    <mergeCell ref="H39:H40"/>
    <mergeCell ref="F41:F42"/>
    <mergeCell ref="G41:G42"/>
    <mergeCell ref="H41:H42"/>
  </mergeCells>
  <dataValidations count="1">
    <dataValidation type="textLength" operator="lessThanOrEqual" allowBlank="1" showErrorMessage="1" errorTitle="Ошибка" error="Допускается ввод не более 900 символов!" sqref="E13 E26 E37">
      <formula1>900</formula1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1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1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1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1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1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7"/>
  </sheetPr>
  <dimension ref="A1:D390"/>
  <sheetViews>
    <sheetView workbookViewId="0" topLeftCell="A1">
      <selection activeCell="A1" sqref="A1"/>
    </sheetView>
  </sheetViews>
  <sheetFormatPr defaultColWidth="9.140625" defaultRowHeight="11.25"/>
  <sheetData>
    <row r="1" spans="1:4" ht="11.25">
      <c r="A1" s="1" t="s">
        <v>736</v>
      </c>
      <c r="B1" s="1" t="s">
        <v>2257</v>
      </c>
      <c r="C1" s="1" t="s">
        <v>2258</v>
      </c>
      <c r="D1" s="1" t="s">
        <v>2259</v>
      </c>
    </row>
    <row r="2" spans="1:4" ht="11.25">
      <c r="A2" s="1">
        <v>1</v>
      </c>
      <c r="B2" s="1" t="s">
        <v>2260</v>
      </c>
      <c r="C2" s="1" t="s">
        <v>2261</v>
      </c>
      <c r="D2" s="1" t="s">
        <v>2262</v>
      </c>
    </row>
    <row r="3" spans="1:4" ht="11.25">
      <c r="A3" s="1">
        <v>2</v>
      </c>
      <c r="B3" s="1" t="s">
        <v>2260</v>
      </c>
      <c r="C3" s="1" t="s">
        <v>2263</v>
      </c>
      <c r="D3" s="1" t="s">
        <v>2264</v>
      </c>
    </row>
    <row r="4" spans="1:4" ht="11.25">
      <c r="A4" s="1">
        <v>3</v>
      </c>
      <c r="B4" s="1" t="s">
        <v>2260</v>
      </c>
      <c r="C4" s="1" t="s">
        <v>2265</v>
      </c>
      <c r="D4" s="1" t="s">
        <v>2266</v>
      </c>
    </row>
    <row r="5" spans="1:4" ht="11.25">
      <c r="A5" s="1">
        <v>4</v>
      </c>
      <c r="B5" s="1" t="s">
        <v>2260</v>
      </c>
      <c r="C5" s="1" t="s">
        <v>2267</v>
      </c>
      <c r="D5" s="1" t="s">
        <v>2268</v>
      </c>
    </row>
    <row r="6" spans="1:4" ht="11.25">
      <c r="A6" s="1">
        <v>5</v>
      </c>
      <c r="B6" s="1" t="s">
        <v>2260</v>
      </c>
      <c r="C6" s="1" t="s">
        <v>2269</v>
      </c>
      <c r="D6" s="1" t="s">
        <v>2270</v>
      </c>
    </row>
    <row r="7" spans="1:4" ht="11.25">
      <c r="A7" s="1">
        <v>6</v>
      </c>
      <c r="B7" s="1" t="s">
        <v>2260</v>
      </c>
      <c r="C7" s="1" t="s">
        <v>2271</v>
      </c>
      <c r="D7" s="1" t="s">
        <v>2272</v>
      </c>
    </row>
    <row r="8" spans="1:4" ht="11.25">
      <c r="A8" s="1">
        <v>7</v>
      </c>
      <c r="B8" s="1" t="s">
        <v>2260</v>
      </c>
      <c r="C8" s="1" t="s">
        <v>2273</v>
      </c>
      <c r="D8" s="1" t="s">
        <v>2274</v>
      </c>
    </row>
    <row r="9" spans="1:4" ht="11.25">
      <c r="A9" s="1">
        <v>8</v>
      </c>
      <c r="B9" s="1" t="s">
        <v>2260</v>
      </c>
      <c r="C9" s="1" t="s">
        <v>2275</v>
      </c>
      <c r="D9" s="1" t="s">
        <v>2276</v>
      </c>
    </row>
    <row r="10" spans="1:4" ht="11.25">
      <c r="A10" s="1">
        <v>9</v>
      </c>
      <c r="B10" s="1" t="s">
        <v>2277</v>
      </c>
      <c r="C10" s="1" t="s">
        <v>2278</v>
      </c>
      <c r="D10" s="1" t="s">
        <v>2279</v>
      </c>
    </row>
    <row r="11" spans="1:4" ht="11.25">
      <c r="A11" s="1">
        <v>10</v>
      </c>
      <c r="B11" s="1" t="s">
        <v>2277</v>
      </c>
      <c r="C11" s="1" t="s">
        <v>2280</v>
      </c>
      <c r="D11" s="1" t="s">
        <v>2281</v>
      </c>
    </row>
    <row r="12" spans="1:4" ht="11.25">
      <c r="A12" s="1">
        <v>11</v>
      </c>
      <c r="B12" s="1" t="s">
        <v>2277</v>
      </c>
      <c r="C12" s="1" t="s">
        <v>2282</v>
      </c>
      <c r="D12" s="1" t="s">
        <v>2283</v>
      </c>
    </row>
    <row r="13" spans="1:4" ht="11.25">
      <c r="A13" s="1">
        <v>12</v>
      </c>
      <c r="B13" s="1" t="s">
        <v>2277</v>
      </c>
      <c r="C13" s="1" t="s">
        <v>2284</v>
      </c>
      <c r="D13" s="1" t="s">
        <v>2285</v>
      </c>
    </row>
    <row r="14" spans="1:4" ht="11.25">
      <c r="A14" s="1">
        <v>13</v>
      </c>
      <c r="B14" s="1" t="s">
        <v>2277</v>
      </c>
      <c r="C14" s="1" t="s">
        <v>2286</v>
      </c>
      <c r="D14" s="1" t="s">
        <v>2287</v>
      </c>
    </row>
    <row r="15" spans="1:4" ht="11.25">
      <c r="A15" s="1">
        <v>14</v>
      </c>
      <c r="B15" s="1" t="s">
        <v>2277</v>
      </c>
      <c r="C15" s="1" t="s">
        <v>2288</v>
      </c>
      <c r="D15" s="1" t="s">
        <v>2289</v>
      </c>
    </row>
    <row r="16" spans="1:4" ht="11.25">
      <c r="A16" s="1">
        <v>15</v>
      </c>
      <c r="B16" s="1" t="s">
        <v>2277</v>
      </c>
      <c r="C16" s="1" t="s">
        <v>2290</v>
      </c>
      <c r="D16" s="1" t="s">
        <v>2291</v>
      </c>
    </row>
    <row r="17" spans="1:4" ht="11.25">
      <c r="A17" s="1">
        <v>16</v>
      </c>
      <c r="B17" s="1" t="s">
        <v>2277</v>
      </c>
      <c r="C17" s="1" t="s">
        <v>2292</v>
      </c>
      <c r="D17" s="1" t="s">
        <v>2293</v>
      </c>
    </row>
    <row r="18" spans="1:4" ht="11.25">
      <c r="A18" s="1">
        <v>17</v>
      </c>
      <c r="B18" s="1" t="s">
        <v>2277</v>
      </c>
      <c r="C18" s="1" t="s">
        <v>2294</v>
      </c>
      <c r="D18" s="1" t="s">
        <v>2295</v>
      </c>
    </row>
    <row r="19" spans="1:4" ht="11.25">
      <c r="A19" s="1">
        <v>18</v>
      </c>
      <c r="B19" s="1" t="s">
        <v>2277</v>
      </c>
      <c r="C19" s="1" t="s">
        <v>2296</v>
      </c>
      <c r="D19" s="1" t="s">
        <v>2297</v>
      </c>
    </row>
    <row r="20" spans="1:4" ht="11.25">
      <c r="A20" s="1">
        <v>19</v>
      </c>
      <c r="B20" s="1" t="s">
        <v>2277</v>
      </c>
      <c r="C20" s="1" t="s">
        <v>2298</v>
      </c>
      <c r="D20" s="1" t="s">
        <v>2299</v>
      </c>
    </row>
    <row r="21" spans="1:4" ht="11.25">
      <c r="A21" s="1">
        <v>20</v>
      </c>
      <c r="B21" s="1" t="s">
        <v>2277</v>
      </c>
      <c r="C21" s="1" t="s">
        <v>2300</v>
      </c>
      <c r="D21" s="1" t="s">
        <v>2301</v>
      </c>
    </row>
    <row r="22" spans="1:4" ht="11.25">
      <c r="A22" s="1">
        <v>21</v>
      </c>
      <c r="B22" s="1" t="s">
        <v>2302</v>
      </c>
      <c r="C22" s="1" t="s">
        <v>2303</v>
      </c>
      <c r="D22" s="1" t="s">
        <v>2304</v>
      </c>
    </row>
    <row r="23" spans="1:4" ht="11.25">
      <c r="A23" s="1">
        <v>22</v>
      </c>
      <c r="B23" s="1" t="s">
        <v>2302</v>
      </c>
      <c r="C23" s="1" t="s">
        <v>2305</v>
      </c>
      <c r="D23" s="1" t="s">
        <v>2306</v>
      </c>
    </row>
    <row r="24" spans="1:4" ht="11.25">
      <c r="A24" s="1">
        <v>23</v>
      </c>
      <c r="B24" s="1" t="s">
        <v>2302</v>
      </c>
      <c r="C24" s="1" t="s">
        <v>2307</v>
      </c>
      <c r="D24" s="1" t="s">
        <v>2308</v>
      </c>
    </row>
    <row r="25" spans="1:4" ht="11.25">
      <c r="A25" s="1">
        <v>24</v>
      </c>
      <c r="B25" s="1" t="s">
        <v>2302</v>
      </c>
      <c r="C25" s="1" t="s">
        <v>2309</v>
      </c>
      <c r="D25" s="1" t="s">
        <v>2310</v>
      </c>
    </row>
    <row r="26" spans="1:4" ht="11.25">
      <c r="A26" s="1">
        <v>25</v>
      </c>
      <c r="B26" s="1" t="s">
        <v>2311</v>
      </c>
      <c r="C26" s="1" t="s">
        <v>2312</v>
      </c>
      <c r="D26" s="1" t="s">
        <v>2313</v>
      </c>
    </row>
    <row r="27" spans="1:4" ht="11.25">
      <c r="A27" s="1">
        <v>26</v>
      </c>
      <c r="B27" s="1" t="s">
        <v>2311</v>
      </c>
      <c r="C27" s="1" t="s">
        <v>2314</v>
      </c>
      <c r="D27" s="1" t="s">
        <v>2315</v>
      </c>
    </row>
    <row r="28" spans="1:4" ht="11.25">
      <c r="A28" s="1">
        <v>27</v>
      </c>
      <c r="B28" s="1" t="s">
        <v>2311</v>
      </c>
      <c r="C28" s="1" t="s">
        <v>2316</v>
      </c>
      <c r="D28" s="1" t="s">
        <v>2317</v>
      </c>
    </row>
    <row r="29" spans="1:4" ht="11.25">
      <c r="A29" s="1">
        <v>28</v>
      </c>
      <c r="B29" s="1" t="s">
        <v>2311</v>
      </c>
      <c r="C29" s="1" t="s">
        <v>2318</v>
      </c>
      <c r="D29" s="1" t="s">
        <v>2319</v>
      </c>
    </row>
    <row r="30" spans="1:4" ht="11.25">
      <c r="A30" s="1">
        <v>29</v>
      </c>
      <c r="B30" s="1" t="s">
        <v>2311</v>
      </c>
      <c r="C30" s="1" t="s">
        <v>2320</v>
      </c>
      <c r="D30" s="1" t="s">
        <v>2321</v>
      </c>
    </row>
    <row r="31" spans="1:4" ht="11.25">
      <c r="A31" s="1">
        <v>30</v>
      </c>
      <c r="B31" s="1" t="s">
        <v>2311</v>
      </c>
      <c r="C31" s="1" t="s">
        <v>2322</v>
      </c>
      <c r="D31" s="1" t="s">
        <v>2323</v>
      </c>
    </row>
    <row r="32" spans="1:4" ht="11.25">
      <c r="A32" s="1">
        <v>31</v>
      </c>
      <c r="B32" s="1" t="s">
        <v>2311</v>
      </c>
      <c r="C32" s="1" t="s">
        <v>2324</v>
      </c>
      <c r="D32" s="1" t="s">
        <v>2325</v>
      </c>
    </row>
    <row r="33" spans="1:4" ht="11.25">
      <c r="A33" s="1">
        <v>32</v>
      </c>
      <c r="B33" s="1" t="s">
        <v>2311</v>
      </c>
      <c r="C33" s="1" t="s">
        <v>2326</v>
      </c>
      <c r="D33" s="1" t="s">
        <v>2327</v>
      </c>
    </row>
    <row r="34" spans="1:4" ht="11.25">
      <c r="A34" s="1">
        <v>33</v>
      </c>
      <c r="B34" s="1" t="s">
        <v>2311</v>
      </c>
      <c r="C34" s="1" t="s">
        <v>2300</v>
      </c>
      <c r="D34" s="1" t="s">
        <v>2328</v>
      </c>
    </row>
    <row r="35" spans="1:4" ht="11.25">
      <c r="A35" s="1">
        <v>34</v>
      </c>
      <c r="B35" s="1" t="s">
        <v>2311</v>
      </c>
      <c r="C35" s="1" t="s">
        <v>2329</v>
      </c>
      <c r="D35" s="1" t="s">
        <v>2330</v>
      </c>
    </row>
    <row r="36" spans="1:4" ht="11.25">
      <c r="A36" s="1">
        <v>35</v>
      </c>
      <c r="B36" s="1" t="s">
        <v>2311</v>
      </c>
      <c r="C36" s="1" t="s">
        <v>2331</v>
      </c>
      <c r="D36" s="1" t="s">
        <v>2332</v>
      </c>
    </row>
    <row r="37" spans="1:4" ht="11.25">
      <c r="A37" s="1">
        <v>36</v>
      </c>
      <c r="B37" s="1" t="s">
        <v>2333</v>
      </c>
      <c r="C37" s="1" t="s">
        <v>2334</v>
      </c>
      <c r="D37" s="1" t="s">
        <v>2335</v>
      </c>
    </row>
    <row r="38" spans="1:4" ht="11.25">
      <c r="A38" s="1">
        <v>37</v>
      </c>
      <c r="B38" s="1" t="s">
        <v>2333</v>
      </c>
      <c r="C38" s="1" t="s">
        <v>2336</v>
      </c>
      <c r="D38" s="1" t="s">
        <v>2337</v>
      </c>
    </row>
    <row r="39" spans="1:4" ht="11.25">
      <c r="A39" s="1">
        <v>38</v>
      </c>
      <c r="B39" s="1" t="s">
        <v>2333</v>
      </c>
      <c r="C39" s="1" t="s">
        <v>2338</v>
      </c>
      <c r="D39" s="1" t="s">
        <v>2339</v>
      </c>
    </row>
    <row r="40" spans="1:4" ht="11.25">
      <c r="A40" s="1">
        <v>39</v>
      </c>
      <c r="B40" s="1" t="s">
        <v>2333</v>
      </c>
      <c r="C40" s="1" t="s">
        <v>2340</v>
      </c>
      <c r="D40" s="1" t="s">
        <v>2341</v>
      </c>
    </row>
    <row r="41" spans="1:4" ht="11.25">
      <c r="A41" s="1">
        <v>40</v>
      </c>
      <c r="B41" s="1" t="s">
        <v>2333</v>
      </c>
      <c r="C41" s="1" t="s">
        <v>2342</v>
      </c>
      <c r="D41" s="1" t="s">
        <v>2343</v>
      </c>
    </row>
    <row r="42" spans="1:4" ht="11.25">
      <c r="A42" s="1">
        <v>41</v>
      </c>
      <c r="B42" s="1" t="s">
        <v>2333</v>
      </c>
      <c r="C42" s="1" t="s">
        <v>2344</v>
      </c>
      <c r="D42" s="1" t="s">
        <v>2345</v>
      </c>
    </row>
    <row r="43" spans="1:4" ht="11.25">
      <c r="A43" s="1">
        <v>42</v>
      </c>
      <c r="B43" s="1" t="s">
        <v>2333</v>
      </c>
      <c r="C43" s="1" t="s">
        <v>2346</v>
      </c>
      <c r="D43" s="1" t="s">
        <v>2347</v>
      </c>
    </row>
    <row r="44" spans="1:4" ht="11.25">
      <c r="A44" s="1">
        <v>43</v>
      </c>
      <c r="B44" s="1" t="s">
        <v>2333</v>
      </c>
      <c r="C44" s="1" t="s">
        <v>2348</v>
      </c>
      <c r="D44" s="1" t="s">
        <v>2349</v>
      </c>
    </row>
    <row r="45" spans="1:4" ht="11.25">
      <c r="A45" s="1">
        <v>44</v>
      </c>
      <c r="B45" s="1" t="s">
        <v>2350</v>
      </c>
      <c r="C45" s="1" t="s">
        <v>2351</v>
      </c>
      <c r="D45" s="1" t="s">
        <v>2352</v>
      </c>
    </row>
    <row r="46" spans="1:4" ht="11.25">
      <c r="A46" s="1">
        <v>45</v>
      </c>
      <c r="B46" s="1" t="s">
        <v>2350</v>
      </c>
      <c r="C46" s="1" t="s">
        <v>2353</v>
      </c>
      <c r="D46" s="1" t="s">
        <v>2354</v>
      </c>
    </row>
    <row r="47" spans="1:4" ht="11.25">
      <c r="A47" s="1">
        <v>46</v>
      </c>
      <c r="B47" s="1" t="s">
        <v>2350</v>
      </c>
      <c r="C47" s="1" t="s">
        <v>2355</v>
      </c>
      <c r="D47" s="1" t="s">
        <v>2356</v>
      </c>
    </row>
    <row r="48" spans="1:4" ht="11.25">
      <c r="A48" s="1">
        <v>47</v>
      </c>
      <c r="B48" s="1" t="s">
        <v>2350</v>
      </c>
      <c r="C48" s="1" t="s">
        <v>2357</v>
      </c>
      <c r="D48" s="1" t="s">
        <v>2358</v>
      </c>
    </row>
    <row r="49" spans="1:4" ht="11.25">
      <c r="A49" s="1">
        <v>48</v>
      </c>
      <c r="B49" s="1" t="s">
        <v>2350</v>
      </c>
      <c r="C49" s="1" t="s">
        <v>2359</v>
      </c>
      <c r="D49" s="1" t="s">
        <v>2360</v>
      </c>
    </row>
    <row r="50" spans="1:4" ht="11.25">
      <c r="A50" s="1">
        <v>49</v>
      </c>
      <c r="B50" s="1" t="s">
        <v>2350</v>
      </c>
      <c r="C50" s="1" t="s">
        <v>2361</v>
      </c>
      <c r="D50" s="1" t="s">
        <v>2362</v>
      </c>
    </row>
    <row r="51" spans="1:4" ht="11.25">
      <c r="A51" s="1">
        <v>50</v>
      </c>
      <c r="B51" s="1" t="s">
        <v>2350</v>
      </c>
      <c r="C51" s="1" t="s">
        <v>2363</v>
      </c>
      <c r="D51" s="1" t="s">
        <v>2364</v>
      </c>
    </row>
    <row r="52" spans="1:4" ht="11.25">
      <c r="A52" s="1">
        <v>51</v>
      </c>
      <c r="B52" s="1" t="s">
        <v>2350</v>
      </c>
      <c r="C52" s="1" t="s">
        <v>2365</v>
      </c>
      <c r="D52" s="1" t="s">
        <v>2366</v>
      </c>
    </row>
    <row r="53" spans="1:4" ht="11.25">
      <c r="A53" s="1">
        <v>52</v>
      </c>
      <c r="B53" s="1" t="s">
        <v>2350</v>
      </c>
      <c r="C53" s="1" t="s">
        <v>2367</v>
      </c>
      <c r="D53" s="1" t="s">
        <v>2368</v>
      </c>
    </row>
    <row r="54" spans="1:4" ht="11.25">
      <c r="A54" s="1">
        <v>53</v>
      </c>
      <c r="B54" s="1" t="s">
        <v>2350</v>
      </c>
      <c r="C54" s="1" t="s">
        <v>2369</v>
      </c>
      <c r="D54" s="1" t="s">
        <v>2370</v>
      </c>
    </row>
    <row r="55" spans="1:4" ht="11.25">
      <c r="A55" s="1">
        <v>54</v>
      </c>
      <c r="B55" s="1" t="s">
        <v>2371</v>
      </c>
      <c r="C55" s="1" t="s">
        <v>2371</v>
      </c>
      <c r="D55" s="1" t="s">
        <v>2372</v>
      </c>
    </row>
    <row r="56" spans="1:4" ht="11.25">
      <c r="A56" s="1">
        <v>55</v>
      </c>
      <c r="B56" s="1" t="s">
        <v>2373</v>
      </c>
      <c r="C56" s="1" t="s">
        <v>2373</v>
      </c>
      <c r="D56" s="1" t="s">
        <v>2374</v>
      </c>
    </row>
    <row r="57" spans="1:4" ht="11.25">
      <c r="A57" s="1">
        <v>56</v>
      </c>
      <c r="B57" s="1" t="s">
        <v>2375</v>
      </c>
      <c r="C57" s="1" t="s">
        <v>2375</v>
      </c>
      <c r="D57" s="1" t="s">
        <v>2376</v>
      </c>
    </row>
    <row r="58" spans="1:4" ht="11.25">
      <c r="A58" s="1">
        <v>57</v>
      </c>
      <c r="B58" s="1" t="s">
        <v>154</v>
      </c>
      <c r="C58" s="1" t="s">
        <v>154</v>
      </c>
      <c r="D58" s="1" t="s">
        <v>155</v>
      </c>
    </row>
    <row r="59" spans="1:4" ht="11.25">
      <c r="A59" s="1">
        <v>58</v>
      </c>
      <c r="B59" s="1" t="s">
        <v>2377</v>
      </c>
      <c r="C59" s="1" t="s">
        <v>2377</v>
      </c>
      <c r="D59" s="1" t="s">
        <v>2378</v>
      </c>
    </row>
    <row r="60" spans="1:4" ht="11.25">
      <c r="A60" s="1">
        <v>59</v>
      </c>
      <c r="B60" s="1" t="s">
        <v>156</v>
      </c>
      <c r="C60" s="1" t="s">
        <v>156</v>
      </c>
      <c r="D60" s="1" t="s">
        <v>157</v>
      </c>
    </row>
    <row r="61" spans="1:4" ht="11.25">
      <c r="A61" s="1">
        <v>60</v>
      </c>
      <c r="B61" s="1" t="s">
        <v>2379</v>
      </c>
      <c r="C61" s="1" t="s">
        <v>2379</v>
      </c>
      <c r="D61" s="1" t="s">
        <v>2380</v>
      </c>
    </row>
    <row r="62" spans="1:4" ht="11.25">
      <c r="A62" s="1">
        <v>61</v>
      </c>
      <c r="B62" s="1" t="s">
        <v>2381</v>
      </c>
      <c r="C62" s="1" t="s">
        <v>2382</v>
      </c>
      <c r="D62" s="1" t="s">
        <v>2383</v>
      </c>
    </row>
    <row r="63" spans="1:4" ht="11.25">
      <c r="A63" s="1">
        <v>62</v>
      </c>
      <c r="B63" s="1" t="s">
        <v>2381</v>
      </c>
      <c r="C63" s="1" t="s">
        <v>2384</v>
      </c>
      <c r="D63" s="1" t="s">
        <v>2385</v>
      </c>
    </row>
    <row r="64" spans="1:4" ht="11.25">
      <c r="A64" s="1">
        <v>63</v>
      </c>
      <c r="B64" s="1" t="s">
        <v>2381</v>
      </c>
      <c r="C64" s="1" t="s">
        <v>2386</v>
      </c>
      <c r="D64" s="1" t="s">
        <v>2387</v>
      </c>
    </row>
    <row r="65" spans="1:4" ht="11.25">
      <c r="A65" s="1">
        <v>64</v>
      </c>
      <c r="B65" s="1" t="s">
        <v>2381</v>
      </c>
      <c r="C65" s="1" t="s">
        <v>2388</v>
      </c>
      <c r="D65" s="1" t="s">
        <v>2389</v>
      </c>
    </row>
    <row r="66" spans="1:4" ht="11.25">
      <c r="A66" s="1">
        <v>65</v>
      </c>
      <c r="B66" s="1" t="s">
        <v>2381</v>
      </c>
      <c r="C66" s="1" t="s">
        <v>2390</v>
      </c>
      <c r="D66" s="1" t="s">
        <v>2391</v>
      </c>
    </row>
    <row r="67" spans="1:4" ht="11.25">
      <c r="A67" s="1">
        <v>66</v>
      </c>
      <c r="B67" s="1" t="s">
        <v>2381</v>
      </c>
      <c r="C67" s="1" t="s">
        <v>2392</v>
      </c>
      <c r="D67" s="1" t="s">
        <v>2393</v>
      </c>
    </row>
    <row r="68" spans="1:4" ht="11.25">
      <c r="A68" s="1">
        <v>67</v>
      </c>
      <c r="B68" s="1" t="s">
        <v>2381</v>
      </c>
      <c r="C68" s="1" t="s">
        <v>2394</v>
      </c>
      <c r="D68" s="1" t="s">
        <v>2395</v>
      </c>
    </row>
    <row r="69" spans="1:4" ht="11.25">
      <c r="A69" s="1">
        <v>68</v>
      </c>
      <c r="B69" s="1" t="s">
        <v>2381</v>
      </c>
      <c r="C69" s="1" t="s">
        <v>2396</v>
      </c>
      <c r="D69" s="1" t="s">
        <v>2397</v>
      </c>
    </row>
    <row r="70" spans="1:4" ht="11.25">
      <c r="A70" s="1">
        <v>69</v>
      </c>
      <c r="B70" s="1" t="s">
        <v>2381</v>
      </c>
      <c r="C70" s="1" t="s">
        <v>2398</v>
      </c>
      <c r="D70" s="1" t="s">
        <v>2399</v>
      </c>
    </row>
    <row r="71" spans="1:4" ht="11.25">
      <c r="A71" s="1">
        <v>70</v>
      </c>
      <c r="B71" s="1" t="s">
        <v>2381</v>
      </c>
      <c r="C71" s="1" t="s">
        <v>2400</v>
      </c>
      <c r="D71" s="1" t="s">
        <v>2401</v>
      </c>
    </row>
    <row r="72" spans="1:4" ht="11.25">
      <c r="A72" s="1">
        <v>71</v>
      </c>
      <c r="B72" s="1" t="s">
        <v>2381</v>
      </c>
      <c r="C72" s="1" t="s">
        <v>2402</v>
      </c>
      <c r="D72" s="1" t="s">
        <v>2403</v>
      </c>
    </row>
    <row r="73" spans="1:4" ht="11.25">
      <c r="A73" s="1">
        <v>72</v>
      </c>
      <c r="B73" s="1" t="s">
        <v>2381</v>
      </c>
      <c r="C73" s="1" t="s">
        <v>2404</v>
      </c>
      <c r="D73" s="1" t="s">
        <v>2405</v>
      </c>
    </row>
    <row r="74" spans="1:4" ht="11.25">
      <c r="A74" s="1">
        <v>73</v>
      </c>
      <c r="B74" s="1" t="s">
        <v>2381</v>
      </c>
      <c r="C74" s="1" t="s">
        <v>2406</v>
      </c>
      <c r="D74" s="1" t="s">
        <v>2407</v>
      </c>
    </row>
    <row r="75" spans="1:4" ht="11.25">
      <c r="A75" s="1">
        <v>74</v>
      </c>
      <c r="B75" s="1" t="s">
        <v>2381</v>
      </c>
      <c r="C75" s="1" t="s">
        <v>2408</v>
      </c>
      <c r="D75" s="1" t="s">
        <v>2409</v>
      </c>
    </row>
    <row r="76" spans="1:4" ht="11.25">
      <c r="A76" s="1">
        <v>75</v>
      </c>
      <c r="B76" s="1" t="s">
        <v>2381</v>
      </c>
      <c r="C76" s="1" t="s">
        <v>2410</v>
      </c>
      <c r="D76" s="1" t="s">
        <v>2411</v>
      </c>
    </row>
    <row r="77" spans="1:4" ht="11.25">
      <c r="A77" s="1">
        <v>76</v>
      </c>
      <c r="B77" s="1" t="s">
        <v>2412</v>
      </c>
      <c r="C77" s="1" t="s">
        <v>2413</v>
      </c>
      <c r="D77" s="1" t="s">
        <v>2414</v>
      </c>
    </row>
    <row r="78" spans="1:4" ht="11.25">
      <c r="A78" s="1">
        <v>77</v>
      </c>
      <c r="B78" s="1" t="s">
        <v>2412</v>
      </c>
      <c r="C78" s="1" t="s">
        <v>2415</v>
      </c>
      <c r="D78" s="1" t="s">
        <v>2416</v>
      </c>
    </row>
    <row r="79" spans="1:4" ht="11.25">
      <c r="A79" s="1">
        <v>78</v>
      </c>
      <c r="B79" s="1" t="s">
        <v>2412</v>
      </c>
      <c r="C79" s="1" t="s">
        <v>2417</v>
      </c>
      <c r="D79" s="1" t="s">
        <v>2418</v>
      </c>
    </row>
    <row r="80" spans="1:4" ht="11.25">
      <c r="A80" s="1">
        <v>79</v>
      </c>
      <c r="B80" s="1" t="s">
        <v>2412</v>
      </c>
      <c r="C80" s="1" t="s">
        <v>2419</v>
      </c>
      <c r="D80" s="1" t="s">
        <v>2420</v>
      </c>
    </row>
    <row r="81" spans="1:4" ht="11.25">
      <c r="A81" s="1">
        <v>80</v>
      </c>
      <c r="B81" s="1" t="s">
        <v>2412</v>
      </c>
      <c r="C81" s="1" t="s">
        <v>2421</v>
      </c>
      <c r="D81" s="1" t="s">
        <v>2422</v>
      </c>
    </row>
    <row r="82" spans="1:4" ht="11.25">
      <c r="A82" s="1">
        <v>81</v>
      </c>
      <c r="B82" s="1" t="s">
        <v>2412</v>
      </c>
      <c r="C82" s="1" t="s">
        <v>2423</v>
      </c>
      <c r="D82" s="1" t="s">
        <v>2424</v>
      </c>
    </row>
    <row r="83" spans="1:4" ht="11.25">
      <c r="A83" s="1">
        <v>82</v>
      </c>
      <c r="B83" s="1" t="s">
        <v>2412</v>
      </c>
      <c r="C83" s="1" t="s">
        <v>2425</v>
      </c>
      <c r="D83" s="1" t="s">
        <v>2426</v>
      </c>
    </row>
    <row r="84" spans="1:4" ht="11.25">
      <c r="A84" s="1">
        <v>83</v>
      </c>
      <c r="B84" s="1" t="s">
        <v>2412</v>
      </c>
      <c r="C84" s="1" t="s">
        <v>2427</v>
      </c>
      <c r="D84" s="1" t="s">
        <v>2428</v>
      </c>
    </row>
    <row r="85" spans="1:4" ht="11.25">
      <c r="A85" s="1">
        <v>84</v>
      </c>
      <c r="B85" s="1" t="s">
        <v>2412</v>
      </c>
      <c r="C85" s="1" t="s">
        <v>2429</v>
      </c>
      <c r="D85" s="1" t="s">
        <v>2430</v>
      </c>
    </row>
    <row r="86" spans="1:4" ht="11.25">
      <c r="A86" s="1">
        <v>85</v>
      </c>
      <c r="B86" s="1" t="s">
        <v>2412</v>
      </c>
      <c r="C86" s="1" t="s">
        <v>2431</v>
      </c>
      <c r="D86" s="1" t="s">
        <v>2432</v>
      </c>
    </row>
    <row r="87" spans="1:4" ht="11.25">
      <c r="A87" s="1">
        <v>86</v>
      </c>
      <c r="B87" s="1" t="s">
        <v>111</v>
      </c>
      <c r="C87" s="1" t="s">
        <v>2433</v>
      </c>
      <c r="D87" s="1" t="s">
        <v>2434</v>
      </c>
    </row>
    <row r="88" spans="1:4" ht="11.25">
      <c r="A88" s="1">
        <v>87</v>
      </c>
      <c r="B88" s="1" t="s">
        <v>111</v>
      </c>
      <c r="C88" s="1" t="s">
        <v>2435</v>
      </c>
      <c r="D88" s="1" t="s">
        <v>2436</v>
      </c>
    </row>
    <row r="89" spans="1:4" ht="11.25">
      <c r="A89" s="1">
        <v>88</v>
      </c>
      <c r="B89" s="1" t="s">
        <v>111</v>
      </c>
      <c r="C89" s="1" t="s">
        <v>112</v>
      </c>
      <c r="D89" s="1" t="s">
        <v>113</v>
      </c>
    </row>
    <row r="90" spans="1:4" ht="11.25">
      <c r="A90" s="1">
        <v>89</v>
      </c>
      <c r="B90" s="1" t="s">
        <v>111</v>
      </c>
      <c r="C90" s="1" t="s">
        <v>2437</v>
      </c>
      <c r="D90" s="1" t="s">
        <v>2438</v>
      </c>
    </row>
    <row r="91" spans="1:4" ht="11.25">
      <c r="A91" s="1">
        <v>90</v>
      </c>
      <c r="B91" s="1" t="s">
        <v>111</v>
      </c>
      <c r="C91" s="1" t="s">
        <v>2439</v>
      </c>
      <c r="D91" s="1" t="s">
        <v>2440</v>
      </c>
    </row>
    <row r="92" spans="1:4" ht="11.25">
      <c r="A92" s="1">
        <v>91</v>
      </c>
      <c r="B92" s="1" t="s">
        <v>111</v>
      </c>
      <c r="C92" s="1" t="s">
        <v>2441</v>
      </c>
      <c r="D92" s="1" t="s">
        <v>2442</v>
      </c>
    </row>
    <row r="93" spans="1:4" ht="11.25">
      <c r="A93" s="1">
        <v>92</v>
      </c>
      <c r="B93" s="1" t="s">
        <v>111</v>
      </c>
      <c r="C93" s="1" t="s">
        <v>2443</v>
      </c>
      <c r="D93" s="1" t="s">
        <v>2444</v>
      </c>
    </row>
    <row r="94" spans="1:4" ht="11.25">
      <c r="A94" s="1">
        <v>93</v>
      </c>
      <c r="B94" s="1" t="s">
        <v>111</v>
      </c>
      <c r="C94" s="1" t="s">
        <v>2445</v>
      </c>
      <c r="D94" s="1" t="s">
        <v>2446</v>
      </c>
    </row>
    <row r="95" spans="1:4" ht="11.25">
      <c r="A95" s="1">
        <v>94</v>
      </c>
      <c r="B95" s="1" t="s">
        <v>111</v>
      </c>
      <c r="C95" s="1" t="s">
        <v>2447</v>
      </c>
      <c r="D95" s="1" t="s">
        <v>2448</v>
      </c>
    </row>
    <row r="96" spans="1:4" ht="11.25">
      <c r="A96" s="1">
        <v>95</v>
      </c>
      <c r="B96" s="1" t="s">
        <v>111</v>
      </c>
      <c r="C96" s="1" t="s">
        <v>2449</v>
      </c>
      <c r="D96" s="1" t="s">
        <v>2450</v>
      </c>
    </row>
    <row r="97" spans="1:4" ht="11.25">
      <c r="A97" s="1">
        <v>96</v>
      </c>
      <c r="B97" s="1" t="s">
        <v>111</v>
      </c>
      <c r="C97" s="1" t="s">
        <v>2451</v>
      </c>
      <c r="D97" s="1" t="s">
        <v>2452</v>
      </c>
    </row>
    <row r="98" spans="1:4" ht="11.25">
      <c r="A98" s="1">
        <v>97</v>
      </c>
      <c r="B98" s="1" t="s">
        <v>2453</v>
      </c>
      <c r="C98" s="1" t="s">
        <v>2454</v>
      </c>
      <c r="D98" s="1" t="s">
        <v>2455</v>
      </c>
    </row>
    <row r="99" spans="1:4" ht="11.25">
      <c r="A99" s="1">
        <v>98</v>
      </c>
      <c r="B99" s="1" t="s">
        <v>2453</v>
      </c>
      <c r="C99" s="1" t="s">
        <v>2456</v>
      </c>
      <c r="D99" s="1" t="s">
        <v>2457</v>
      </c>
    </row>
    <row r="100" spans="1:4" ht="11.25">
      <c r="A100" s="1">
        <v>99</v>
      </c>
      <c r="B100" s="1" t="s">
        <v>2453</v>
      </c>
      <c r="C100" s="1" t="s">
        <v>2458</v>
      </c>
      <c r="D100" s="1" t="s">
        <v>2459</v>
      </c>
    </row>
    <row r="101" spans="1:4" ht="11.25">
      <c r="A101" s="1">
        <v>100</v>
      </c>
      <c r="B101" s="1" t="s">
        <v>2453</v>
      </c>
      <c r="C101" s="1" t="s">
        <v>2460</v>
      </c>
      <c r="D101" s="1" t="s">
        <v>2461</v>
      </c>
    </row>
    <row r="102" spans="1:4" ht="11.25">
      <c r="A102" s="1">
        <v>101</v>
      </c>
      <c r="B102" s="1" t="s">
        <v>2453</v>
      </c>
      <c r="C102" s="1" t="s">
        <v>2462</v>
      </c>
      <c r="D102" s="1" t="s">
        <v>2463</v>
      </c>
    </row>
    <row r="103" spans="1:4" ht="11.25">
      <c r="A103" s="1">
        <v>102</v>
      </c>
      <c r="B103" s="1" t="s">
        <v>2453</v>
      </c>
      <c r="C103" s="1" t="s">
        <v>2464</v>
      </c>
      <c r="D103" s="1" t="s">
        <v>2465</v>
      </c>
    </row>
    <row r="104" spans="1:4" ht="11.25">
      <c r="A104" s="1">
        <v>103</v>
      </c>
      <c r="B104" s="1" t="s">
        <v>2453</v>
      </c>
      <c r="C104" s="1" t="s">
        <v>2466</v>
      </c>
      <c r="D104" s="1" t="s">
        <v>2467</v>
      </c>
    </row>
    <row r="105" spans="1:4" ht="11.25">
      <c r="A105" s="1">
        <v>104</v>
      </c>
      <c r="B105" s="1" t="s">
        <v>2453</v>
      </c>
      <c r="C105" s="1" t="s">
        <v>2468</v>
      </c>
      <c r="D105" s="1" t="s">
        <v>2469</v>
      </c>
    </row>
    <row r="106" spans="1:4" ht="11.25">
      <c r="A106" s="1">
        <v>105</v>
      </c>
      <c r="B106" s="1" t="s">
        <v>2453</v>
      </c>
      <c r="C106" s="1" t="s">
        <v>2470</v>
      </c>
      <c r="D106" s="1" t="s">
        <v>2471</v>
      </c>
    </row>
    <row r="107" spans="1:4" ht="11.25">
      <c r="A107" s="1">
        <v>106</v>
      </c>
      <c r="B107" s="1" t="s">
        <v>2472</v>
      </c>
      <c r="C107" s="1" t="s">
        <v>2473</v>
      </c>
      <c r="D107" s="1" t="s">
        <v>2474</v>
      </c>
    </row>
    <row r="108" spans="1:4" ht="11.25">
      <c r="A108" s="1">
        <v>107</v>
      </c>
      <c r="B108" s="1" t="s">
        <v>2472</v>
      </c>
      <c r="C108" s="1" t="s">
        <v>2475</v>
      </c>
      <c r="D108" s="1" t="s">
        <v>2476</v>
      </c>
    </row>
    <row r="109" spans="1:4" ht="11.25">
      <c r="A109" s="1">
        <v>108</v>
      </c>
      <c r="B109" s="1" t="s">
        <v>2472</v>
      </c>
      <c r="C109" s="1" t="s">
        <v>2477</v>
      </c>
      <c r="D109" s="1" t="s">
        <v>2478</v>
      </c>
    </row>
    <row r="110" spans="1:4" ht="11.25">
      <c r="A110" s="1">
        <v>109</v>
      </c>
      <c r="B110" s="1" t="s">
        <v>2472</v>
      </c>
      <c r="C110" s="1" t="s">
        <v>2479</v>
      </c>
      <c r="D110" s="1" t="s">
        <v>2480</v>
      </c>
    </row>
    <row r="111" spans="1:4" ht="11.25">
      <c r="A111" s="1">
        <v>110</v>
      </c>
      <c r="B111" s="1" t="s">
        <v>2472</v>
      </c>
      <c r="C111" s="1" t="s">
        <v>2481</v>
      </c>
      <c r="D111" s="1" t="s">
        <v>2482</v>
      </c>
    </row>
    <row r="112" spans="1:4" ht="11.25">
      <c r="A112" s="1">
        <v>111</v>
      </c>
      <c r="B112" s="1" t="s">
        <v>2472</v>
      </c>
      <c r="C112" s="1" t="s">
        <v>2483</v>
      </c>
      <c r="D112" s="1" t="s">
        <v>2484</v>
      </c>
    </row>
    <row r="113" spans="1:4" ht="11.25">
      <c r="A113" s="1">
        <v>112</v>
      </c>
      <c r="B113" s="1" t="s">
        <v>2472</v>
      </c>
      <c r="C113" s="1" t="s">
        <v>2485</v>
      </c>
      <c r="D113" s="1" t="s">
        <v>2486</v>
      </c>
    </row>
    <row r="114" spans="1:4" ht="11.25">
      <c r="A114" s="1">
        <v>113</v>
      </c>
      <c r="B114" s="1" t="s">
        <v>2472</v>
      </c>
      <c r="C114" s="1" t="s">
        <v>2487</v>
      </c>
      <c r="D114" s="1" t="s">
        <v>2488</v>
      </c>
    </row>
    <row r="115" spans="1:4" ht="11.25">
      <c r="A115" s="1">
        <v>114</v>
      </c>
      <c r="B115" s="1" t="s">
        <v>2489</v>
      </c>
      <c r="C115" s="1" t="s">
        <v>2490</v>
      </c>
      <c r="D115" s="1" t="s">
        <v>2491</v>
      </c>
    </row>
    <row r="116" spans="1:4" ht="11.25">
      <c r="A116" s="1">
        <v>115</v>
      </c>
      <c r="B116" s="1" t="s">
        <v>2489</v>
      </c>
      <c r="C116" s="1" t="s">
        <v>2492</v>
      </c>
      <c r="D116" s="1" t="s">
        <v>2493</v>
      </c>
    </row>
    <row r="117" spans="1:4" ht="11.25">
      <c r="A117" s="1">
        <v>116</v>
      </c>
      <c r="B117" s="1" t="s">
        <v>2489</v>
      </c>
      <c r="C117" s="1" t="s">
        <v>2494</v>
      </c>
      <c r="D117" s="1" t="s">
        <v>2495</v>
      </c>
    </row>
    <row r="118" spans="1:4" ht="11.25">
      <c r="A118" s="1">
        <v>117</v>
      </c>
      <c r="B118" s="1" t="s">
        <v>2489</v>
      </c>
      <c r="C118" s="1" t="s">
        <v>2496</v>
      </c>
      <c r="D118" s="1" t="s">
        <v>2497</v>
      </c>
    </row>
    <row r="119" spans="1:4" ht="11.25">
      <c r="A119" s="1">
        <v>118</v>
      </c>
      <c r="B119" s="1" t="s">
        <v>2489</v>
      </c>
      <c r="C119" s="1" t="s">
        <v>2498</v>
      </c>
      <c r="D119" s="1" t="s">
        <v>2499</v>
      </c>
    </row>
    <row r="120" spans="1:4" ht="11.25">
      <c r="A120" s="1">
        <v>119</v>
      </c>
      <c r="B120" s="1" t="s">
        <v>2489</v>
      </c>
      <c r="C120" s="1" t="s">
        <v>2500</v>
      </c>
      <c r="D120" s="1" t="s">
        <v>2501</v>
      </c>
    </row>
    <row r="121" spans="1:4" ht="11.25">
      <c r="A121" s="1">
        <v>120</v>
      </c>
      <c r="B121" s="1" t="s">
        <v>2489</v>
      </c>
      <c r="C121" s="1" t="s">
        <v>2502</v>
      </c>
      <c r="D121" s="1" t="s">
        <v>2503</v>
      </c>
    </row>
    <row r="122" spans="1:4" ht="11.25">
      <c r="A122" s="1">
        <v>121</v>
      </c>
      <c r="B122" s="1" t="s">
        <v>2489</v>
      </c>
      <c r="C122" s="1" t="s">
        <v>2504</v>
      </c>
      <c r="D122" s="1" t="s">
        <v>2505</v>
      </c>
    </row>
    <row r="123" spans="1:4" ht="11.25">
      <c r="A123" s="1">
        <v>122</v>
      </c>
      <c r="B123" s="1" t="s">
        <v>2489</v>
      </c>
      <c r="C123" s="1" t="s">
        <v>2506</v>
      </c>
      <c r="D123" s="1" t="s">
        <v>2507</v>
      </c>
    </row>
    <row r="124" spans="1:4" ht="11.25">
      <c r="A124" s="1">
        <v>123</v>
      </c>
      <c r="B124" s="1" t="s">
        <v>2508</v>
      </c>
      <c r="C124" s="1" t="s">
        <v>2509</v>
      </c>
      <c r="D124" s="1" t="s">
        <v>2510</v>
      </c>
    </row>
    <row r="125" spans="1:4" ht="11.25">
      <c r="A125" s="1">
        <v>124</v>
      </c>
      <c r="B125" s="1" t="s">
        <v>2508</v>
      </c>
      <c r="C125" s="1" t="s">
        <v>2511</v>
      </c>
      <c r="D125" s="1" t="s">
        <v>2512</v>
      </c>
    </row>
    <row r="126" spans="1:4" ht="11.25">
      <c r="A126" s="1">
        <v>125</v>
      </c>
      <c r="B126" s="1" t="s">
        <v>2508</v>
      </c>
      <c r="C126" s="1" t="s">
        <v>2513</v>
      </c>
      <c r="D126" s="1" t="s">
        <v>2514</v>
      </c>
    </row>
    <row r="127" spans="1:4" ht="11.25">
      <c r="A127" s="1">
        <v>126</v>
      </c>
      <c r="B127" s="1" t="s">
        <v>2508</v>
      </c>
      <c r="C127" s="1" t="s">
        <v>2515</v>
      </c>
      <c r="D127" s="1" t="s">
        <v>2516</v>
      </c>
    </row>
    <row r="128" spans="1:4" ht="11.25">
      <c r="A128" s="1">
        <v>127</v>
      </c>
      <c r="B128" s="1" t="s">
        <v>2508</v>
      </c>
      <c r="C128" s="1" t="s">
        <v>2517</v>
      </c>
      <c r="D128" s="1" t="s">
        <v>2518</v>
      </c>
    </row>
    <row r="129" spans="1:4" ht="11.25">
      <c r="A129" s="1">
        <v>128</v>
      </c>
      <c r="B129" s="1" t="s">
        <v>2508</v>
      </c>
      <c r="C129" s="1" t="s">
        <v>2519</v>
      </c>
      <c r="D129" s="1" t="s">
        <v>2520</v>
      </c>
    </row>
    <row r="130" spans="1:4" ht="11.25">
      <c r="A130" s="1">
        <v>129</v>
      </c>
      <c r="B130" s="1" t="s">
        <v>2508</v>
      </c>
      <c r="C130" s="1" t="s">
        <v>2521</v>
      </c>
      <c r="D130" s="1" t="s">
        <v>2522</v>
      </c>
    </row>
    <row r="131" spans="1:4" ht="11.25">
      <c r="A131" s="1">
        <v>130</v>
      </c>
      <c r="B131" s="1" t="s">
        <v>2508</v>
      </c>
      <c r="C131" s="1" t="s">
        <v>2523</v>
      </c>
      <c r="D131" s="1" t="s">
        <v>2524</v>
      </c>
    </row>
    <row r="132" spans="1:4" ht="11.25">
      <c r="A132" s="1">
        <v>131</v>
      </c>
      <c r="B132" s="1" t="s">
        <v>2508</v>
      </c>
      <c r="C132" s="1" t="s">
        <v>2525</v>
      </c>
      <c r="D132" s="1" t="s">
        <v>2526</v>
      </c>
    </row>
    <row r="133" spans="1:4" ht="11.25">
      <c r="A133" s="1">
        <v>132</v>
      </c>
      <c r="B133" s="1" t="s">
        <v>2508</v>
      </c>
      <c r="C133" s="1" t="s">
        <v>2527</v>
      </c>
      <c r="D133" s="1" t="s">
        <v>2528</v>
      </c>
    </row>
    <row r="134" spans="1:4" ht="11.25">
      <c r="A134" s="1">
        <v>133</v>
      </c>
      <c r="B134" s="1" t="s">
        <v>2529</v>
      </c>
      <c r="C134" s="1" t="s">
        <v>2530</v>
      </c>
      <c r="D134" s="1" t="s">
        <v>2531</v>
      </c>
    </row>
    <row r="135" spans="1:4" ht="11.25">
      <c r="A135" s="1">
        <v>134</v>
      </c>
      <c r="B135" s="1" t="s">
        <v>2529</v>
      </c>
      <c r="C135" s="1" t="s">
        <v>2532</v>
      </c>
      <c r="D135" s="1" t="s">
        <v>2533</v>
      </c>
    </row>
    <row r="136" spans="1:4" ht="11.25">
      <c r="A136" s="1">
        <v>135</v>
      </c>
      <c r="B136" s="1" t="s">
        <v>2529</v>
      </c>
      <c r="C136" s="1" t="s">
        <v>2534</v>
      </c>
      <c r="D136" s="1" t="s">
        <v>2535</v>
      </c>
    </row>
    <row r="137" spans="1:4" ht="11.25">
      <c r="A137" s="1">
        <v>136</v>
      </c>
      <c r="B137" s="1" t="s">
        <v>2529</v>
      </c>
      <c r="C137" s="1" t="s">
        <v>2536</v>
      </c>
      <c r="D137" s="1" t="s">
        <v>2537</v>
      </c>
    </row>
    <row r="138" spans="1:4" ht="11.25">
      <c r="A138" s="1">
        <v>137</v>
      </c>
      <c r="B138" s="1" t="s">
        <v>2529</v>
      </c>
      <c r="C138" s="1" t="s">
        <v>2538</v>
      </c>
      <c r="D138" s="1" t="s">
        <v>2539</v>
      </c>
    </row>
    <row r="139" spans="1:4" ht="11.25">
      <c r="A139" s="1">
        <v>138</v>
      </c>
      <c r="B139" s="1" t="s">
        <v>2529</v>
      </c>
      <c r="C139" s="1" t="s">
        <v>2540</v>
      </c>
      <c r="D139" s="1" t="s">
        <v>2541</v>
      </c>
    </row>
    <row r="140" spans="1:4" ht="11.25">
      <c r="A140" s="1">
        <v>139</v>
      </c>
      <c r="B140" s="1" t="s">
        <v>2529</v>
      </c>
      <c r="C140" s="1" t="s">
        <v>2542</v>
      </c>
      <c r="D140" s="1" t="s">
        <v>2543</v>
      </c>
    </row>
    <row r="141" spans="1:4" ht="11.25">
      <c r="A141" s="1">
        <v>140</v>
      </c>
      <c r="B141" s="1" t="s">
        <v>2529</v>
      </c>
      <c r="C141" s="1" t="s">
        <v>2544</v>
      </c>
      <c r="D141" s="1" t="s">
        <v>2545</v>
      </c>
    </row>
    <row r="142" spans="1:4" ht="11.25">
      <c r="A142" s="1">
        <v>141</v>
      </c>
      <c r="B142" s="1" t="s">
        <v>2529</v>
      </c>
      <c r="C142" s="1" t="s">
        <v>2546</v>
      </c>
      <c r="D142" s="1" t="s">
        <v>2547</v>
      </c>
    </row>
    <row r="143" spans="1:4" ht="11.25">
      <c r="A143" s="1">
        <v>142</v>
      </c>
      <c r="B143" s="1" t="s">
        <v>2529</v>
      </c>
      <c r="C143" s="1" t="s">
        <v>2548</v>
      </c>
      <c r="D143" s="1" t="s">
        <v>2549</v>
      </c>
    </row>
    <row r="144" spans="1:4" ht="11.25">
      <c r="A144" s="1">
        <v>143</v>
      </c>
      <c r="B144" s="1" t="s">
        <v>2550</v>
      </c>
      <c r="C144" s="1" t="s">
        <v>2551</v>
      </c>
      <c r="D144" s="1" t="s">
        <v>2552</v>
      </c>
    </row>
    <row r="145" spans="1:4" ht="11.25">
      <c r="A145" s="1">
        <v>144</v>
      </c>
      <c r="B145" s="1" t="s">
        <v>2550</v>
      </c>
      <c r="C145" s="1" t="s">
        <v>2553</v>
      </c>
      <c r="D145" s="1" t="s">
        <v>2554</v>
      </c>
    </row>
    <row r="146" spans="1:4" ht="11.25">
      <c r="A146" s="1">
        <v>145</v>
      </c>
      <c r="B146" s="1" t="s">
        <v>2550</v>
      </c>
      <c r="C146" s="1" t="s">
        <v>2555</v>
      </c>
      <c r="D146" s="1" t="s">
        <v>2556</v>
      </c>
    </row>
    <row r="147" spans="1:4" ht="11.25">
      <c r="A147" s="1">
        <v>146</v>
      </c>
      <c r="B147" s="1" t="s">
        <v>2550</v>
      </c>
      <c r="C147" s="1" t="s">
        <v>2557</v>
      </c>
      <c r="D147" s="1" t="s">
        <v>2558</v>
      </c>
    </row>
    <row r="148" spans="1:4" ht="11.25">
      <c r="A148" s="1">
        <v>147</v>
      </c>
      <c r="B148" s="1" t="s">
        <v>2550</v>
      </c>
      <c r="C148" s="1" t="s">
        <v>2536</v>
      </c>
      <c r="D148" s="1" t="s">
        <v>2559</v>
      </c>
    </row>
    <row r="149" spans="1:4" ht="11.25">
      <c r="A149" s="1">
        <v>148</v>
      </c>
      <c r="B149" s="1" t="s">
        <v>2550</v>
      </c>
      <c r="C149" s="1" t="s">
        <v>2560</v>
      </c>
      <c r="D149" s="1" t="s">
        <v>2561</v>
      </c>
    </row>
    <row r="150" spans="1:4" ht="11.25">
      <c r="A150" s="1">
        <v>149</v>
      </c>
      <c r="B150" s="1" t="s">
        <v>151</v>
      </c>
      <c r="C150" s="1" t="s">
        <v>2562</v>
      </c>
      <c r="D150" s="1" t="s">
        <v>2563</v>
      </c>
    </row>
    <row r="151" spans="1:4" ht="11.25">
      <c r="A151" s="1">
        <v>150</v>
      </c>
      <c r="B151" s="1" t="s">
        <v>151</v>
      </c>
      <c r="C151" s="1" t="s">
        <v>2564</v>
      </c>
      <c r="D151" s="1" t="s">
        <v>2565</v>
      </c>
    </row>
    <row r="152" spans="1:4" ht="11.25">
      <c r="A152" s="1">
        <v>151</v>
      </c>
      <c r="B152" s="1" t="s">
        <v>151</v>
      </c>
      <c r="C152" s="1" t="s">
        <v>2566</v>
      </c>
      <c r="D152" s="1" t="s">
        <v>2567</v>
      </c>
    </row>
    <row r="153" spans="1:4" ht="11.25">
      <c r="A153" s="1">
        <v>152</v>
      </c>
      <c r="B153" s="1" t="s">
        <v>151</v>
      </c>
      <c r="C153" s="1" t="s">
        <v>2568</v>
      </c>
      <c r="D153" s="1" t="s">
        <v>2569</v>
      </c>
    </row>
    <row r="154" spans="1:4" ht="11.25">
      <c r="A154" s="1">
        <v>153</v>
      </c>
      <c r="B154" s="1" t="s">
        <v>151</v>
      </c>
      <c r="C154" s="1" t="s">
        <v>152</v>
      </c>
      <c r="D154" s="1" t="s">
        <v>153</v>
      </c>
    </row>
    <row r="155" spans="1:4" ht="11.25">
      <c r="A155" s="1">
        <v>154</v>
      </c>
      <c r="B155" s="1" t="s">
        <v>151</v>
      </c>
      <c r="C155" s="1" t="s">
        <v>2570</v>
      </c>
      <c r="D155" s="1" t="s">
        <v>2571</v>
      </c>
    </row>
    <row r="156" spans="1:4" ht="11.25">
      <c r="A156" s="1">
        <v>155</v>
      </c>
      <c r="B156" s="1" t="s">
        <v>151</v>
      </c>
      <c r="C156" s="1" t="s">
        <v>2572</v>
      </c>
      <c r="D156" s="1" t="s">
        <v>2573</v>
      </c>
    </row>
    <row r="157" spans="1:4" ht="11.25">
      <c r="A157" s="1">
        <v>156</v>
      </c>
      <c r="B157" s="1" t="s">
        <v>151</v>
      </c>
      <c r="C157" s="1" t="s">
        <v>2574</v>
      </c>
      <c r="D157" s="1" t="s">
        <v>2575</v>
      </c>
    </row>
    <row r="158" spans="1:4" ht="11.25">
      <c r="A158" s="1">
        <v>157</v>
      </c>
      <c r="B158" s="1" t="s">
        <v>151</v>
      </c>
      <c r="C158" s="1" t="s">
        <v>2576</v>
      </c>
      <c r="D158" s="1" t="s">
        <v>2577</v>
      </c>
    </row>
    <row r="159" spans="1:4" ht="11.25">
      <c r="A159" s="1">
        <v>158</v>
      </c>
      <c r="B159" s="1" t="s">
        <v>151</v>
      </c>
      <c r="C159" s="1" t="s">
        <v>2578</v>
      </c>
      <c r="D159" s="1" t="s">
        <v>2579</v>
      </c>
    </row>
    <row r="160" spans="1:4" ht="11.25">
      <c r="A160" s="1">
        <v>159</v>
      </c>
      <c r="B160" s="1" t="s">
        <v>151</v>
      </c>
      <c r="C160" s="1" t="s">
        <v>2580</v>
      </c>
      <c r="D160" s="1" t="s">
        <v>2581</v>
      </c>
    </row>
    <row r="161" spans="1:4" ht="11.25">
      <c r="A161" s="1">
        <v>160</v>
      </c>
      <c r="B161" s="1" t="s">
        <v>2582</v>
      </c>
      <c r="C161" s="1" t="s">
        <v>2583</v>
      </c>
      <c r="D161" s="1" t="s">
        <v>2584</v>
      </c>
    </row>
    <row r="162" spans="1:4" ht="11.25">
      <c r="A162" s="1">
        <v>161</v>
      </c>
      <c r="B162" s="1" t="s">
        <v>2582</v>
      </c>
      <c r="C162" s="1" t="s">
        <v>2585</v>
      </c>
      <c r="D162" s="1" t="s">
        <v>2586</v>
      </c>
    </row>
    <row r="163" spans="1:4" ht="11.25">
      <c r="A163" s="1">
        <v>162</v>
      </c>
      <c r="B163" s="1" t="s">
        <v>2582</v>
      </c>
      <c r="C163" s="1" t="s">
        <v>2587</v>
      </c>
      <c r="D163" s="1" t="s">
        <v>2588</v>
      </c>
    </row>
    <row r="164" spans="1:4" ht="11.25">
      <c r="A164" s="1">
        <v>163</v>
      </c>
      <c r="B164" s="1" t="s">
        <v>2582</v>
      </c>
      <c r="C164" s="1" t="s">
        <v>2589</v>
      </c>
      <c r="D164" s="1" t="s">
        <v>2590</v>
      </c>
    </row>
    <row r="165" spans="1:4" ht="11.25">
      <c r="A165" s="1">
        <v>164</v>
      </c>
      <c r="B165" s="1" t="s">
        <v>2582</v>
      </c>
      <c r="C165" s="1" t="s">
        <v>2591</v>
      </c>
      <c r="D165" s="1" t="s">
        <v>2592</v>
      </c>
    </row>
    <row r="166" spans="1:4" ht="11.25">
      <c r="A166" s="1">
        <v>165</v>
      </c>
      <c r="B166" s="1" t="s">
        <v>2582</v>
      </c>
      <c r="C166" s="1" t="s">
        <v>2593</v>
      </c>
      <c r="D166" s="1" t="s">
        <v>2594</v>
      </c>
    </row>
    <row r="167" spans="1:4" ht="11.25">
      <c r="A167" s="1">
        <v>166</v>
      </c>
      <c r="B167" s="1" t="s">
        <v>2582</v>
      </c>
      <c r="C167" s="1" t="s">
        <v>2536</v>
      </c>
      <c r="D167" s="1" t="s">
        <v>2595</v>
      </c>
    </row>
    <row r="168" spans="1:4" ht="11.25">
      <c r="A168" s="1">
        <v>167</v>
      </c>
      <c r="B168" s="1" t="s">
        <v>2582</v>
      </c>
      <c r="C168" s="1" t="s">
        <v>2596</v>
      </c>
      <c r="D168" s="1" t="s">
        <v>2597</v>
      </c>
    </row>
    <row r="169" spans="1:4" ht="11.25">
      <c r="A169" s="1">
        <v>168</v>
      </c>
      <c r="B169" s="1" t="s">
        <v>2582</v>
      </c>
      <c r="C169" s="1" t="s">
        <v>2324</v>
      </c>
      <c r="D169" s="1" t="s">
        <v>2598</v>
      </c>
    </row>
    <row r="170" spans="1:4" ht="11.25">
      <c r="A170" s="1">
        <v>169</v>
      </c>
      <c r="B170" s="1" t="s">
        <v>2582</v>
      </c>
      <c r="C170" s="1" t="s">
        <v>2599</v>
      </c>
      <c r="D170" s="1" t="s">
        <v>2600</v>
      </c>
    </row>
    <row r="171" spans="1:4" ht="11.25">
      <c r="A171" s="1">
        <v>170</v>
      </c>
      <c r="B171" s="1" t="s">
        <v>122</v>
      </c>
      <c r="C171" s="1" t="s">
        <v>2601</v>
      </c>
      <c r="D171" s="1" t="s">
        <v>2602</v>
      </c>
    </row>
    <row r="172" spans="1:4" ht="11.25">
      <c r="A172" s="1">
        <v>171</v>
      </c>
      <c r="B172" s="1" t="s">
        <v>122</v>
      </c>
      <c r="C172" s="1" t="s">
        <v>2603</v>
      </c>
      <c r="D172" s="1" t="s">
        <v>2604</v>
      </c>
    </row>
    <row r="173" spans="1:4" ht="11.25">
      <c r="A173" s="1">
        <v>172</v>
      </c>
      <c r="B173" s="1" t="s">
        <v>122</v>
      </c>
      <c r="C173" s="1" t="s">
        <v>2605</v>
      </c>
      <c r="D173" s="1" t="s">
        <v>2606</v>
      </c>
    </row>
    <row r="174" spans="1:4" ht="11.25">
      <c r="A174" s="1">
        <v>173</v>
      </c>
      <c r="B174" s="1" t="s">
        <v>122</v>
      </c>
      <c r="C174" s="1" t="s">
        <v>2607</v>
      </c>
      <c r="D174" s="1" t="s">
        <v>2608</v>
      </c>
    </row>
    <row r="175" spans="1:4" ht="11.25">
      <c r="A175" s="1">
        <v>174</v>
      </c>
      <c r="B175" s="1" t="s">
        <v>122</v>
      </c>
      <c r="C175" s="1" t="s">
        <v>2417</v>
      </c>
      <c r="D175" s="1" t="s">
        <v>2609</v>
      </c>
    </row>
    <row r="176" spans="1:4" ht="11.25">
      <c r="A176" s="1">
        <v>175</v>
      </c>
      <c r="B176" s="1" t="s">
        <v>122</v>
      </c>
      <c r="C176" s="1" t="s">
        <v>123</v>
      </c>
      <c r="D176" s="1" t="s">
        <v>124</v>
      </c>
    </row>
    <row r="177" spans="1:4" ht="11.25">
      <c r="A177" s="1">
        <v>176</v>
      </c>
      <c r="B177" s="1" t="s">
        <v>122</v>
      </c>
      <c r="C177" s="1" t="s">
        <v>2610</v>
      </c>
      <c r="D177" s="1" t="s">
        <v>2611</v>
      </c>
    </row>
    <row r="178" spans="1:4" ht="11.25">
      <c r="A178" s="1">
        <v>177</v>
      </c>
      <c r="B178" s="1" t="s">
        <v>122</v>
      </c>
      <c r="C178" s="1" t="s">
        <v>2320</v>
      </c>
      <c r="D178" s="1" t="s">
        <v>2612</v>
      </c>
    </row>
    <row r="179" spans="1:4" ht="11.25">
      <c r="A179" s="1">
        <v>178</v>
      </c>
      <c r="B179" s="1" t="s">
        <v>122</v>
      </c>
      <c r="C179" s="1" t="s">
        <v>2613</v>
      </c>
      <c r="D179" s="1" t="s">
        <v>2614</v>
      </c>
    </row>
    <row r="180" spans="1:4" ht="11.25">
      <c r="A180" s="1">
        <v>179</v>
      </c>
      <c r="B180" s="1" t="s">
        <v>122</v>
      </c>
      <c r="C180" s="1" t="s">
        <v>2525</v>
      </c>
      <c r="D180" s="1" t="s">
        <v>2615</v>
      </c>
    </row>
    <row r="181" spans="1:4" ht="11.25">
      <c r="A181" s="1">
        <v>180</v>
      </c>
      <c r="B181" s="1" t="s">
        <v>122</v>
      </c>
      <c r="C181" s="1" t="s">
        <v>2616</v>
      </c>
      <c r="D181" s="1" t="s">
        <v>2617</v>
      </c>
    </row>
    <row r="182" spans="1:4" ht="11.25">
      <c r="A182" s="1">
        <v>181</v>
      </c>
      <c r="B182" s="1" t="s">
        <v>122</v>
      </c>
      <c r="C182" s="1" t="s">
        <v>2618</v>
      </c>
      <c r="D182" s="1" t="s">
        <v>2619</v>
      </c>
    </row>
    <row r="183" spans="1:4" ht="11.25">
      <c r="A183" s="1">
        <v>182</v>
      </c>
      <c r="B183" s="1" t="s">
        <v>2620</v>
      </c>
      <c r="C183" s="1" t="s">
        <v>2621</v>
      </c>
      <c r="D183" s="1" t="s">
        <v>2622</v>
      </c>
    </row>
    <row r="184" spans="1:4" ht="11.25">
      <c r="A184" s="1">
        <v>183</v>
      </c>
      <c r="B184" s="1" t="s">
        <v>2620</v>
      </c>
      <c r="C184" s="1" t="s">
        <v>2623</v>
      </c>
      <c r="D184" s="1" t="s">
        <v>2624</v>
      </c>
    </row>
    <row r="185" spans="1:4" ht="11.25">
      <c r="A185" s="1">
        <v>184</v>
      </c>
      <c r="B185" s="1" t="s">
        <v>2620</v>
      </c>
      <c r="C185" s="1" t="s">
        <v>2625</v>
      </c>
      <c r="D185" s="1" t="s">
        <v>2626</v>
      </c>
    </row>
    <row r="186" spans="1:4" ht="11.25">
      <c r="A186" s="1">
        <v>185</v>
      </c>
      <c r="B186" s="1" t="s">
        <v>2620</v>
      </c>
      <c r="C186" s="1" t="s">
        <v>2627</v>
      </c>
      <c r="D186" s="1" t="s">
        <v>2628</v>
      </c>
    </row>
    <row r="187" spans="1:4" ht="11.25">
      <c r="A187" s="1">
        <v>186</v>
      </c>
      <c r="B187" s="1" t="s">
        <v>2620</v>
      </c>
      <c r="C187" s="1" t="s">
        <v>2629</v>
      </c>
      <c r="D187" s="1" t="s">
        <v>2630</v>
      </c>
    </row>
    <row r="188" spans="1:4" ht="11.25">
      <c r="A188" s="1">
        <v>187</v>
      </c>
      <c r="B188" s="1" t="s">
        <v>2620</v>
      </c>
      <c r="C188" s="1" t="s">
        <v>2631</v>
      </c>
      <c r="D188" s="1" t="s">
        <v>2632</v>
      </c>
    </row>
    <row r="189" spans="1:4" ht="11.25">
      <c r="A189" s="1">
        <v>188</v>
      </c>
      <c r="B189" s="1" t="s">
        <v>2620</v>
      </c>
      <c r="C189" s="1" t="s">
        <v>2633</v>
      </c>
      <c r="D189" s="1" t="s">
        <v>2634</v>
      </c>
    </row>
    <row r="190" spans="1:4" ht="11.25">
      <c r="A190" s="1">
        <v>189</v>
      </c>
      <c r="B190" s="1" t="s">
        <v>2620</v>
      </c>
      <c r="C190" s="1" t="s">
        <v>2635</v>
      </c>
      <c r="D190" s="1" t="s">
        <v>2636</v>
      </c>
    </row>
    <row r="191" spans="1:4" ht="11.25">
      <c r="A191" s="1">
        <v>190</v>
      </c>
      <c r="B191" s="1" t="s">
        <v>2620</v>
      </c>
      <c r="C191" s="1" t="s">
        <v>2637</v>
      </c>
      <c r="D191" s="1" t="s">
        <v>2638</v>
      </c>
    </row>
    <row r="192" spans="1:4" ht="11.25">
      <c r="A192" s="1">
        <v>191</v>
      </c>
      <c r="B192" s="1" t="s">
        <v>2620</v>
      </c>
      <c r="C192" s="1" t="s">
        <v>2639</v>
      </c>
      <c r="D192" s="1" t="s">
        <v>2640</v>
      </c>
    </row>
    <row r="193" spans="1:4" ht="11.25">
      <c r="A193" s="1">
        <v>192</v>
      </c>
      <c r="B193" s="1" t="s">
        <v>2620</v>
      </c>
      <c r="C193" s="1" t="s">
        <v>2641</v>
      </c>
      <c r="D193" s="1" t="s">
        <v>2642</v>
      </c>
    </row>
    <row r="194" spans="1:4" ht="11.25">
      <c r="A194" s="1">
        <v>193</v>
      </c>
      <c r="B194" s="1" t="s">
        <v>2620</v>
      </c>
      <c r="C194" s="1" t="s">
        <v>2643</v>
      </c>
      <c r="D194" s="1" t="s">
        <v>2644</v>
      </c>
    </row>
    <row r="195" spans="1:4" ht="11.25">
      <c r="A195" s="1">
        <v>194</v>
      </c>
      <c r="B195" s="1" t="s">
        <v>2620</v>
      </c>
      <c r="C195" s="1" t="s">
        <v>2645</v>
      </c>
      <c r="D195" s="1" t="s">
        <v>2646</v>
      </c>
    </row>
    <row r="196" spans="1:4" ht="11.25">
      <c r="A196" s="1">
        <v>195</v>
      </c>
      <c r="B196" s="1" t="s">
        <v>125</v>
      </c>
      <c r="C196" s="1" t="s">
        <v>2647</v>
      </c>
      <c r="D196" s="1" t="s">
        <v>2648</v>
      </c>
    </row>
    <row r="197" spans="1:4" ht="11.25">
      <c r="A197" s="1">
        <v>196</v>
      </c>
      <c r="B197" s="1" t="s">
        <v>125</v>
      </c>
      <c r="C197" s="1" t="s">
        <v>2649</v>
      </c>
      <c r="D197" s="1" t="s">
        <v>2650</v>
      </c>
    </row>
    <row r="198" spans="1:4" ht="11.25">
      <c r="A198" s="1">
        <v>197</v>
      </c>
      <c r="B198" s="1" t="s">
        <v>125</v>
      </c>
      <c r="C198" s="1" t="s">
        <v>2651</v>
      </c>
      <c r="D198" s="1" t="s">
        <v>2652</v>
      </c>
    </row>
    <row r="199" spans="1:4" ht="11.25">
      <c r="A199" s="1">
        <v>198</v>
      </c>
      <c r="B199" s="1" t="s">
        <v>125</v>
      </c>
      <c r="C199" s="1" t="s">
        <v>2653</v>
      </c>
      <c r="D199" s="1" t="s">
        <v>2654</v>
      </c>
    </row>
    <row r="200" spans="1:4" ht="11.25">
      <c r="A200" s="1">
        <v>199</v>
      </c>
      <c r="B200" s="1" t="s">
        <v>125</v>
      </c>
      <c r="C200" s="1" t="s">
        <v>2551</v>
      </c>
      <c r="D200" s="1" t="s">
        <v>2655</v>
      </c>
    </row>
    <row r="201" spans="1:4" ht="11.25">
      <c r="A201" s="1">
        <v>200</v>
      </c>
      <c r="B201" s="1" t="s">
        <v>125</v>
      </c>
      <c r="C201" s="1" t="s">
        <v>2656</v>
      </c>
      <c r="D201" s="1" t="s">
        <v>2657</v>
      </c>
    </row>
    <row r="202" spans="1:4" ht="11.25">
      <c r="A202" s="1">
        <v>201</v>
      </c>
      <c r="B202" s="1" t="s">
        <v>125</v>
      </c>
      <c r="C202" s="1" t="s">
        <v>126</v>
      </c>
      <c r="D202" s="1" t="s">
        <v>127</v>
      </c>
    </row>
    <row r="203" spans="1:4" ht="11.25">
      <c r="A203" s="1">
        <v>202</v>
      </c>
      <c r="B203" s="1" t="s">
        <v>125</v>
      </c>
      <c r="C203" s="1" t="s">
        <v>2658</v>
      </c>
      <c r="D203" s="1" t="s">
        <v>2659</v>
      </c>
    </row>
    <row r="204" spans="1:4" ht="11.25">
      <c r="A204" s="1">
        <v>203</v>
      </c>
      <c r="B204" s="1" t="s">
        <v>125</v>
      </c>
      <c r="C204" s="1" t="s">
        <v>2660</v>
      </c>
      <c r="D204" s="1" t="s">
        <v>2661</v>
      </c>
    </row>
    <row r="205" spans="1:4" ht="11.25">
      <c r="A205" s="1">
        <v>204</v>
      </c>
      <c r="B205" s="1" t="s">
        <v>125</v>
      </c>
      <c r="C205" s="1" t="s">
        <v>2662</v>
      </c>
      <c r="D205" s="1" t="s">
        <v>2663</v>
      </c>
    </row>
    <row r="206" spans="1:4" ht="11.25">
      <c r="A206" s="1">
        <v>205</v>
      </c>
      <c r="B206" s="1" t="s">
        <v>125</v>
      </c>
      <c r="C206" s="1" t="s">
        <v>2320</v>
      </c>
      <c r="D206" s="1" t="s">
        <v>2664</v>
      </c>
    </row>
    <row r="207" spans="1:4" ht="11.25">
      <c r="A207" s="1">
        <v>206</v>
      </c>
      <c r="B207" s="1" t="s">
        <v>125</v>
      </c>
      <c r="C207" s="1" t="s">
        <v>2665</v>
      </c>
      <c r="D207" s="1" t="s">
        <v>2666</v>
      </c>
    </row>
    <row r="208" spans="1:4" ht="11.25">
      <c r="A208" s="1">
        <v>207</v>
      </c>
      <c r="B208" s="1" t="s">
        <v>2667</v>
      </c>
      <c r="C208" s="1" t="s">
        <v>2668</v>
      </c>
      <c r="D208" s="1" t="s">
        <v>2669</v>
      </c>
    </row>
    <row r="209" spans="1:4" ht="11.25">
      <c r="A209" s="1">
        <v>208</v>
      </c>
      <c r="B209" s="1" t="s">
        <v>2667</v>
      </c>
      <c r="C209" s="1" t="s">
        <v>2670</v>
      </c>
      <c r="D209" s="1" t="s">
        <v>2671</v>
      </c>
    </row>
    <row r="210" spans="1:4" ht="11.25">
      <c r="A210" s="1">
        <v>209</v>
      </c>
      <c r="B210" s="1" t="s">
        <v>2667</v>
      </c>
      <c r="C210" s="1" t="s">
        <v>2672</v>
      </c>
      <c r="D210" s="1" t="s">
        <v>2673</v>
      </c>
    </row>
    <row r="211" spans="1:4" ht="11.25">
      <c r="A211" s="1">
        <v>210</v>
      </c>
      <c r="B211" s="1" t="s">
        <v>2667</v>
      </c>
      <c r="C211" s="1" t="s">
        <v>2674</v>
      </c>
      <c r="D211" s="1" t="s">
        <v>2675</v>
      </c>
    </row>
    <row r="212" spans="1:4" ht="11.25">
      <c r="A212" s="1">
        <v>211</v>
      </c>
      <c r="B212" s="1" t="s">
        <v>2667</v>
      </c>
      <c r="C212" s="1" t="s">
        <v>2676</v>
      </c>
      <c r="D212" s="1" t="s">
        <v>2677</v>
      </c>
    </row>
    <row r="213" spans="1:4" ht="11.25">
      <c r="A213" s="1">
        <v>212</v>
      </c>
      <c r="B213" s="1" t="s">
        <v>2667</v>
      </c>
      <c r="C213" s="1" t="s">
        <v>2678</v>
      </c>
      <c r="D213" s="1" t="s">
        <v>2679</v>
      </c>
    </row>
    <row r="214" spans="1:4" ht="11.25">
      <c r="A214" s="1">
        <v>213</v>
      </c>
      <c r="B214" s="1" t="s">
        <v>2667</v>
      </c>
      <c r="C214" s="1" t="s">
        <v>2680</v>
      </c>
      <c r="D214" s="1" t="s">
        <v>2681</v>
      </c>
    </row>
    <row r="215" spans="1:4" ht="11.25">
      <c r="A215" s="1">
        <v>214</v>
      </c>
      <c r="B215" s="1" t="s">
        <v>2667</v>
      </c>
      <c r="C215" s="1" t="s">
        <v>2682</v>
      </c>
      <c r="D215" s="1" t="s">
        <v>2683</v>
      </c>
    </row>
    <row r="216" spans="1:4" ht="11.25">
      <c r="A216" s="1">
        <v>215</v>
      </c>
      <c r="B216" s="1" t="s">
        <v>2667</v>
      </c>
      <c r="C216" s="1" t="s">
        <v>2684</v>
      </c>
      <c r="D216" s="1" t="s">
        <v>2685</v>
      </c>
    </row>
    <row r="217" spans="1:4" ht="11.25">
      <c r="A217" s="1">
        <v>216</v>
      </c>
      <c r="B217" s="1" t="s">
        <v>2667</v>
      </c>
      <c r="C217" s="1" t="s">
        <v>2686</v>
      </c>
      <c r="D217" s="1" t="s">
        <v>2687</v>
      </c>
    </row>
    <row r="218" spans="1:4" ht="11.25">
      <c r="A218" s="1">
        <v>217</v>
      </c>
      <c r="B218" s="1" t="s">
        <v>2667</v>
      </c>
      <c r="C218" s="1" t="s">
        <v>2688</v>
      </c>
      <c r="D218" s="1" t="s">
        <v>2689</v>
      </c>
    </row>
    <row r="219" spans="1:4" ht="11.25">
      <c r="A219" s="1">
        <v>218</v>
      </c>
      <c r="B219" s="1" t="s">
        <v>2667</v>
      </c>
      <c r="C219" s="1" t="s">
        <v>2690</v>
      </c>
      <c r="D219" s="1" t="s">
        <v>2691</v>
      </c>
    </row>
    <row r="220" spans="1:4" ht="11.25">
      <c r="A220" s="1">
        <v>219</v>
      </c>
      <c r="B220" s="1" t="s">
        <v>2667</v>
      </c>
      <c r="C220" s="1" t="s">
        <v>2692</v>
      </c>
      <c r="D220" s="1" t="s">
        <v>2693</v>
      </c>
    </row>
    <row r="221" spans="1:4" ht="11.25">
      <c r="A221" s="1">
        <v>220</v>
      </c>
      <c r="B221" s="1" t="s">
        <v>2667</v>
      </c>
      <c r="C221" s="1" t="s">
        <v>2694</v>
      </c>
      <c r="D221" s="1" t="s">
        <v>2695</v>
      </c>
    </row>
    <row r="222" spans="1:4" ht="11.25">
      <c r="A222" s="1">
        <v>221</v>
      </c>
      <c r="B222" s="1" t="s">
        <v>2696</v>
      </c>
      <c r="C222" s="1" t="s">
        <v>2697</v>
      </c>
      <c r="D222" s="1" t="s">
        <v>2698</v>
      </c>
    </row>
    <row r="223" spans="1:4" ht="11.25">
      <c r="A223" s="1">
        <v>222</v>
      </c>
      <c r="B223" s="1" t="s">
        <v>2696</v>
      </c>
      <c r="C223" s="1" t="s">
        <v>2699</v>
      </c>
      <c r="D223" s="1" t="s">
        <v>2700</v>
      </c>
    </row>
    <row r="224" spans="1:4" ht="11.25">
      <c r="A224" s="1">
        <v>223</v>
      </c>
      <c r="B224" s="1" t="s">
        <v>2696</v>
      </c>
      <c r="C224" s="1" t="s">
        <v>2701</v>
      </c>
      <c r="D224" s="1" t="s">
        <v>2702</v>
      </c>
    </row>
    <row r="225" spans="1:4" ht="11.25">
      <c r="A225" s="1">
        <v>224</v>
      </c>
      <c r="B225" s="1" t="s">
        <v>2696</v>
      </c>
      <c r="C225" s="1" t="s">
        <v>2703</v>
      </c>
      <c r="D225" s="1" t="s">
        <v>2704</v>
      </c>
    </row>
    <row r="226" spans="1:4" ht="11.25">
      <c r="A226" s="1">
        <v>225</v>
      </c>
      <c r="B226" s="1" t="s">
        <v>2696</v>
      </c>
      <c r="C226" s="1" t="s">
        <v>2705</v>
      </c>
      <c r="D226" s="1" t="s">
        <v>2706</v>
      </c>
    </row>
    <row r="227" spans="1:4" ht="11.25">
      <c r="A227" s="1">
        <v>226</v>
      </c>
      <c r="B227" s="1" t="s">
        <v>2696</v>
      </c>
      <c r="C227" s="1" t="s">
        <v>2342</v>
      </c>
      <c r="D227" s="1" t="s">
        <v>2707</v>
      </c>
    </row>
    <row r="228" spans="1:4" ht="11.25">
      <c r="A228" s="1">
        <v>227</v>
      </c>
      <c r="B228" s="1" t="s">
        <v>2696</v>
      </c>
      <c r="C228" s="1" t="s">
        <v>2708</v>
      </c>
      <c r="D228" s="1" t="s">
        <v>2709</v>
      </c>
    </row>
    <row r="229" spans="1:4" ht="11.25">
      <c r="A229" s="1">
        <v>228</v>
      </c>
      <c r="B229" s="1" t="s">
        <v>2696</v>
      </c>
      <c r="C229" s="1" t="s">
        <v>2710</v>
      </c>
      <c r="D229" s="1" t="s">
        <v>2711</v>
      </c>
    </row>
    <row r="230" spans="1:4" ht="11.25">
      <c r="A230" s="1">
        <v>229</v>
      </c>
      <c r="B230" s="1" t="s">
        <v>2696</v>
      </c>
      <c r="C230" s="1" t="s">
        <v>2712</v>
      </c>
      <c r="D230" s="1" t="s">
        <v>2713</v>
      </c>
    </row>
    <row r="231" spans="1:4" ht="11.25">
      <c r="A231" s="1">
        <v>230</v>
      </c>
      <c r="B231" s="1" t="s">
        <v>2714</v>
      </c>
      <c r="C231" s="1" t="s">
        <v>2715</v>
      </c>
      <c r="D231" s="1" t="s">
        <v>2716</v>
      </c>
    </row>
    <row r="232" spans="1:4" ht="11.25">
      <c r="A232" s="1">
        <v>231</v>
      </c>
      <c r="B232" s="1" t="s">
        <v>2714</v>
      </c>
      <c r="C232" s="1" t="s">
        <v>2603</v>
      </c>
      <c r="D232" s="1" t="s">
        <v>2717</v>
      </c>
    </row>
    <row r="233" spans="1:4" ht="11.25">
      <c r="A233" s="1">
        <v>232</v>
      </c>
      <c r="B233" s="1" t="s">
        <v>2714</v>
      </c>
      <c r="C233" s="1" t="s">
        <v>2718</v>
      </c>
      <c r="D233" s="1" t="s">
        <v>2719</v>
      </c>
    </row>
    <row r="234" spans="1:4" ht="11.25">
      <c r="A234" s="1">
        <v>233</v>
      </c>
      <c r="B234" s="1" t="s">
        <v>2714</v>
      </c>
      <c r="C234" s="1" t="s">
        <v>2282</v>
      </c>
      <c r="D234" s="1" t="s">
        <v>2720</v>
      </c>
    </row>
    <row r="235" spans="1:4" ht="11.25">
      <c r="A235" s="1">
        <v>234</v>
      </c>
      <c r="B235" s="1" t="s">
        <v>2714</v>
      </c>
      <c r="C235" s="1" t="s">
        <v>2721</v>
      </c>
      <c r="D235" s="1" t="s">
        <v>2722</v>
      </c>
    </row>
    <row r="236" spans="1:4" ht="11.25">
      <c r="A236" s="1">
        <v>235</v>
      </c>
      <c r="B236" s="1" t="s">
        <v>2714</v>
      </c>
      <c r="C236" s="1" t="s">
        <v>2723</v>
      </c>
      <c r="D236" s="1" t="s">
        <v>2724</v>
      </c>
    </row>
    <row r="237" spans="1:4" ht="11.25">
      <c r="A237" s="1">
        <v>236</v>
      </c>
      <c r="B237" s="1" t="s">
        <v>2714</v>
      </c>
      <c r="C237" s="1" t="s">
        <v>2725</v>
      </c>
      <c r="D237" s="1" t="s">
        <v>2726</v>
      </c>
    </row>
    <row r="238" spans="1:4" ht="11.25">
      <c r="A238" s="1">
        <v>237</v>
      </c>
      <c r="B238" s="1" t="s">
        <v>2714</v>
      </c>
      <c r="C238" s="1" t="s">
        <v>2727</v>
      </c>
      <c r="D238" s="1" t="s">
        <v>2728</v>
      </c>
    </row>
    <row r="239" spans="1:4" ht="11.25">
      <c r="A239" s="1">
        <v>238</v>
      </c>
      <c r="B239" s="1" t="s">
        <v>2729</v>
      </c>
      <c r="C239" s="1" t="s">
        <v>2730</v>
      </c>
      <c r="D239" s="1" t="s">
        <v>2731</v>
      </c>
    </row>
    <row r="240" spans="1:4" ht="11.25">
      <c r="A240" s="1">
        <v>239</v>
      </c>
      <c r="B240" s="1" t="s">
        <v>2729</v>
      </c>
      <c r="C240" s="1" t="s">
        <v>2732</v>
      </c>
      <c r="D240" s="1" t="s">
        <v>2733</v>
      </c>
    </row>
    <row r="241" spans="1:4" ht="11.25">
      <c r="A241" s="1">
        <v>240</v>
      </c>
      <c r="B241" s="1" t="s">
        <v>2729</v>
      </c>
      <c r="C241" s="1" t="s">
        <v>2492</v>
      </c>
      <c r="D241" s="1" t="s">
        <v>2734</v>
      </c>
    </row>
    <row r="242" spans="1:4" ht="11.25">
      <c r="A242" s="1">
        <v>241</v>
      </c>
      <c r="B242" s="1" t="s">
        <v>2729</v>
      </c>
      <c r="C242" s="1" t="s">
        <v>2735</v>
      </c>
      <c r="D242" s="1" t="s">
        <v>2736</v>
      </c>
    </row>
    <row r="243" spans="1:4" ht="11.25">
      <c r="A243" s="1">
        <v>242</v>
      </c>
      <c r="B243" s="1" t="s">
        <v>2729</v>
      </c>
      <c r="C243" s="1" t="s">
        <v>2737</v>
      </c>
      <c r="D243" s="1" t="s">
        <v>2738</v>
      </c>
    </row>
    <row r="244" spans="1:4" ht="11.25">
      <c r="A244" s="1">
        <v>243</v>
      </c>
      <c r="B244" s="1" t="s">
        <v>2729</v>
      </c>
      <c r="C244" s="1" t="s">
        <v>2739</v>
      </c>
      <c r="D244" s="1" t="s">
        <v>2740</v>
      </c>
    </row>
    <row r="245" spans="1:4" ht="11.25">
      <c r="A245" s="1">
        <v>244</v>
      </c>
      <c r="B245" s="1" t="s">
        <v>2729</v>
      </c>
      <c r="C245" s="1" t="s">
        <v>2741</v>
      </c>
      <c r="D245" s="1" t="s">
        <v>2742</v>
      </c>
    </row>
    <row r="246" spans="1:4" ht="11.25">
      <c r="A246" s="1">
        <v>245</v>
      </c>
      <c r="B246" s="1" t="s">
        <v>2729</v>
      </c>
      <c r="C246" s="1" t="s">
        <v>2743</v>
      </c>
      <c r="D246" s="1" t="s">
        <v>2744</v>
      </c>
    </row>
    <row r="247" spans="1:4" ht="11.25">
      <c r="A247" s="1">
        <v>246</v>
      </c>
      <c r="B247" s="1" t="s">
        <v>2729</v>
      </c>
      <c r="C247" s="1" t="s">
        <v>2745</v>
      </c>
      <c r="D247" s="1" t="s">
        <v>2746</v>
      </c>
    </row>
    <row r="248" spans="1:4" ht="11.25">
      <c r="A248" s="1">
        <v>247</v>
      </c>
      <c r="B248" s="1" t="s">
        <v>2729</v>
      </c>
      <c r="C248" s="1" t="s">
        <v>2747</v>
      </c>
      <c r="D248" s="1" t="s">
        <v>2748</v>
      </c>
    </row>
    <row r="249" spans="1:4" ht="11.25">
      <c r="A249" s="1">
        <v>248</v>
      </c>
      <c r="B249" s="1" t="s">
        <v>2729</v>
      </c>
      <c r="C249" s="1" t="s">
        <v>2749</v>
      </c>
      <c r="D249" s="1" t="s">
        <v>2750</v>
      </c>
    </row>
    <row r="250" spans="1:4" ht="11.25">
      <c r="A250" s="1">
        <v>249</v>
      </c>
      <c r="B250" s="1" t="s">
        <v>2729</v>
      </c>
      <c r="C250" s="1" t="s">
        <v>2751</v>
      </c>
      <c r="D250" s="1" t="s">
        <v>2752</v>
      </c>
    </row>
    <row r="251" spans="1:4" ht="11.25">
      <c r="A251" s="1">
        <v>250</v>
      </c>
      <c r="B251" s="1" t="s">
        <v>2729</v>
      </c>
      <c r="C251" s="1" t="s">
        <v>2753</v>
      </c>
      <c r="D251" s="1" t="s">
        <v>2754</v>
      </c>
    </row>
    <row r="252" spans="1:4" ht="11.25">
      <c r="A252" s="1">
        <v>251</v>
      </c>
      <c r="B252" s="1" t="s">
        <v>2729</v>
      </c>
      <c r="C252" s="1" t="s">
        <v>2755</v>
      </c>
      <c r="D252" s="1" t="s">
        <v>2756</v>
      </c>
    </row>
    <row r="253" spans="1:4" ht="11.25">
      <c r="A253" s="1">
        <v>252</v>
      </c>
      <c r="B253" s="1" t="s">
        <v>2757</v>
      </c>
      <c r="C253" s="1" t="s">
        <v>2758</v>
      </c>
      <c r="D253" s="1" t="s">
        <v>2759</v>
      </c>
    </row>
    <row r="254" spans="1:4" ht="11.25">
      <c r="A254" s="1">
        <v>253</v>
      </c>
      <c r="B254" s="1" t="s">
        <v>2757</v>
      </c>
      <c r="C254" s="1" t="s">
        <v>2760</v>
      </c>
      <c r="D254" s="1" t="s">
        <v>2761</v>
      </c>
    </row>
    <row r="255" spans="1:4" ht="11.25">
      <c r="A255" s="1">
        <v>254</v>
      </c>
      <c r="B255" s="1" t="s">
        <v>2757</v>
      </c>
      <c r="C255" s="1" t="s">
        <v>2721</v>
      </c>
      <c r="D255" s="1" t="s">
        <v>2762</v>
      </c>
    </row>
    <row r="256" spans="1:4" ht="11.25">
      <c r="A256" s="1">
        <v>255</v>
      </c>
      <c r="B256" s="1" t="s">
        <v>2757</v>
      </c>
      <c r="C256" s="1" t="s">
        <v>2763</v>
      </c>
      <c r="D256" s="1" t="s">
        <v>2764</v>
      </c>
    </row>
    <row r="257" spans="1:4" ht="11.25">
      <c r="A257" s="1">
        <v>256</v>
      </c>
      <c r="B257" s="1" t="s">
        <v>2757</v>
      </c>
      <c r="C257" s="1" t="s">
        <v>2765</v>
      </c>
      <c r="D257" s="1" t="s">
        <v>2766</v>
      </c>
    </row>
    <row r="258" spans="1:4" ht="11.25">
      <c r="A258" s="1">
        <v>257</v>
      </c>
      <c r="B258" s="1" t="s">
        <v>2757</v>
      </c>
      <c r="C258" s="1" t="s">
        <v>2767</v>
      </c>
      <c r="D258" s="1" t="s">
        <v>2768</v>
      </c>
    </row>
    <row r="259" spans="1:4" ht="11.25">
      <c r="A259" s="1">
        <v>258</v>
      </c>
      <c r="B259" s="1" t="s">
        <v>2757</v>
      </c>
      <c r="C259" s="1" t="s">
        <v>2769</v>
      </c>
      <c r="D259" s="1" t="s">
        <v>2770</v>
      </c>
    </row>
    <row r="260" spans="1:4" ht="11.25">
      <c r="A260" s="1">
        <v>259</v>
      </c>
      <c r="B260" s="1" t="s">
        <v>2757</v>
      </c>
      <c r="C260" s="1" t="s">
        <v>2771</v>
      </c>
      <c r="D260" s="1" t="s">
        <v>2772</v>
      </c>
    </row>
    <row r="261" spans="1:4" ht="11.25">
      <c r="A261" s="1">
        <v>260</v>
      </c>
      <c r="B261" s="1" t="s">
        <v>2757</v>
      </c>
      <c r="C261" s="1" t="s">
        <v>2773</v>
      </c>
      <c r="D261" s="1" t="s">
        <v>2774</v>
      </c>
    </row>
    <row r="262" spans="1:4" ht="11.25">
      <c r="A262" s="1">
        <v>261</v>
      </c>
      <c r="B262" s="1" t="s">
        <v>2757</v>
      </c>
      <c r="C262" s="1" t="s">
        <v>2775</v>
      </c>
      <c r="D262" s="1" t="s">
        <v>2776</v>
      </c>
    </row>
    <row r="263" spans="1:4" ht="11.25">
      <c r="A263" s="1">
        <v>262</v>
      </c>
      <c r="B263" s="1" t="s">
        <v>2757</v>
      </c>
      <c r="C263" s="1" t="s">
        <v>2641</v>
      </c>
      <c r="D263" s="1" t="s">
        <v>2777</v>
      </c>
    </row>
    <row r="264" spans="1:4" ht="11.25">
      <c r="A264" s="1">
        <v>263</v>
      </c>
      <c r="B264" s="1" t="s">
        <v>2778</v>
      </c>
      <c r="C264" s="1" t="s">
        <v>2779</v>
      </c>
      <c r="D264" s="1" t="s">
        <v>2780</v>
      </c>
    </row>
    <row r="265" spans="1:4" ht="11.25">
      <c r="A265" s="1">
        <v>264</v>
      </c>
      <c r="B265" s="1" t="s">
        <v>2778</v>
      </c>
      <c r="C265" s="1" t="s">
        <v>2781</v>
      </c>
      <c r="D265" s="1" t="s">
        <v>2782</v>
      </c>
    </row>
    <row r="266" spans="1:4" ht="11.25">
      <c r="A266" s="1">
        <v>265</v>
      </c>
      <c r="B266" s="1" t="s">
        <v>2778</v>
      </c>
      <c r="C266" s="1" t="s">
        <v>2783</v>
      </c>
      <c r="D266" s="1" t="s">
        <v>2784</v>
      </c>
    </row>
    <row r="267" spans="1:4" ht="11.25">
      <c r="A267" s="1">
        <v>266</v>
      </c>
      <c r="B267" s="1" t="s">
        <v>2778</v>
      </c>
      <c r="C267" s="1" t="s">
        <v>2725</v>
      </c>
      <c r="D267" s="1" t="s">
        <v>2785</v>
      </c>
    </row>
    <row r="268" spans="1:4" ht="11.25">
      <c r="A268" s="1">
        <v>267</v>
      </c>
      <c r="B268" s="1" t="s">
        <v>2778</v>
      </c>
      <c r="C268" s="1" t="s">
        <v>2269</v>
      </c>
      <c r="D268" s="1" t="s">
        <v>2786</v>
      </c>
    </row>
    <row r="269" spans="1:4" ht="11.25">
      <c r="A269" s="1">
        <v>268</v>
      </c>
      <c r="B269" s="1" t="s">
        <v>2778</v>
      </c>
      <c r="C269" s="1" t="s">
        <v>2787</v>
      </c>
      <c r="D269" s="1" t="s">
        <v>2788</v>
      </c>
    </row>
    <row r="270" spans="1:4" ht="11.25">
      <c r="A270" s="1">
        <v>269</v>
      </c>
      <c r="B270" s="1" t="s">
        <v>2778</v>
      </c>
      <c r="C270" s="1" t="s">
        <v>2789</v>
      </c>
      <c r="D270" s="1" t="s">
        <v>2790</v>
      </c>
    </row>
    <row r="271" spans="1:4" ht="11.25">
      <c r="A271" s="1">
        <v>270</v>
      </c>
      <c r="B271" s="1" t="s">
        <v>2778</v>
      </c>
      <c r="C271" s="1" t="s">
        <v>2791</v>
      </c>
      <c r="D271" s="1" t="s">
        <v>2792</v>
      </c>
    </row>
    <row r="272" spans="1:4" ht="11.25">
      <c r="A272" s="1">
        <v>271</v>
      </c>
      <c r="B272" s="1" t="s">
        <v>2778</v>
      </c>
      <c r="C272" s="1" t="s">
        <v>2793</v>
      </c>
      <c r="D272" s="1" t="s">
        <v>2794</v>
      </c>
    </row>
    <row r="273" spans="1:4" ht="11.25">
      <c r="A273" s="1">
        <v>272</v>
      </c>
      <c r="B273" s="1" t="s">
        <v>128</v>
      </c>
      <c r="C273" s="1" t="s">
        <v>129</v>
      </c>
      <c r="D273" s="1" t="s">
        <v>130</v>
      </c>
    </row>
    <row r="274" spans="1:4" ht="11.25">
      <c r="A274" s="1">
        <v>273</v>
      </c>
      <c r="B274" s="1" t="s">
        <v>128</v>
      </c>
      <c r="C274" s="1" t="s">
        <v>2795</v>
      </c>
      <c r="D274" s="1" t="s">
        <v>2796</v>
      </c>
    </row>
    <row r="275" spans="1:4" ht="11.25">
      <c r="A275" s="1">
        <v>274</v>
      </c>
      <c r="B275" s="1" t="s">
        <v>128</v>
      </c>
      <c r="C275" s="1" t="s">
        <v>2797</v>
      </c>
      <c r="D275" s="1" t="s">
        <v>2798</v>
      </c>
    </row>
    <row r="276" spans="1:4" ht="11.25">
      <c r="A276" s="1">
        <v>275</v>
      </c>
      <c r="B276" s="1" t="s">
        <v>128</v>
      </c>
      <c r="C276" s="1" t="s">
        <v>2799</v>
      </c>
      <c r="D276" s="1" t="s">
        <v>2800</v>
      </c>
    </row>
    <row r="277" spans="1:4" ht="11.25">
      <c r="A277" s="1">
        <v>276</v>
      </c>
      <c r="B277" s="1" t="s">
        <v>128</v>
      </c>
      <c r="C277" s="1" t="s">
        <v>2801</v>
      </c>
      <c r="D277" s="1" t="s">
        <v>2802</v>
      </c>
    </row>
    <row r="278" spans="1:4" ht="11.25">
      <c r="A278" s="1">
        <v>277</v>
      </c>
      <c r="B278" s="1" t="s">
        <v>128</v>
      </c>
      <c r="C278" s="1" t="s">
        <v>2803</v>
      </c>
      <c r="D278" s="1" t="s">
        <v>2804</v>
      </c>
    </row>
    <row r="279" spans="1:4" ht="11.25">
      <c r="A279" s="1">
        <v>278</v>
      </c>
      <c r="B279" s="1" t="s">
        <v>128</v>
      </c>
      <c r="C279" s="1" t="s">
        <v>2591</v>
      </c>
      <c r="D279" s="1" t="s">
        <v>2805</v>
      </c>
    </row>
    <row r="280" spans="1:4" ht="11.25">
      <c r="A280" s="1">
        <v>279</v>
      </c>
      <c r="B280" s="1" t="s">
        <v>128</v>
      </c>
      <c r="C280" s="1" t="s">
        <v>2806</v>
      </c>
      <c r="D280" s="1" t="s">
        <v>2807</v>
      </c>
    </row>
    <row r="281" spans="1:4" ht="11.25">
      <c r="A281" s="1">
        <v>280</v>
      </c>
      <c r="B281" s="1" t="s">
        <v>128</v>
      </c>
      <c r="C281" s="1" t="s">
        <v>2808</v>
      </c>
      <c r="D281" s="1" t="s">
        <v>2809</v>
      </c>
    </row>
    <row r="282" spans="1:4" ht="11.25">
      <c r="A282" s="1">
        <v>281</v>
      </c>
      <c r="B282" s="1" t="s">
        <v>128</v>
      </c>
      <c r="C282" s="1" t="s">
        <v>2810</v>
      </c>
      <c r="D282" s="1" t="s">
        <v>2811</v>
      </c>
    </row>
    <row r="283" spans="1:4" ht="11.25">
      <c r="A283" s="1">
        <v>282</v>
      </c>
      <c r="B283" s="1" t="s">
        <v>128</v>
      </c>
      <c r="C283" s="1" t="s">
        <v>2812</v>
      </c>
      <c r="D283" s="1" t="s">
        <v>2813</v>
      </c>
    </row>
    <row r="284" spans="1:4" ht="11.25">
      <c r="A284" s="1">
        <v>283</v>
      </c>
      <c r="B284" s="1" t="s">
        <v>128</v>
      </c>
      <c r="C284" s="1" t="s">
        <v>2814</v>
      </c>
      <c r="D284" s="1" t="s">
        <v>2815</v>
      </c>
    </row>
    <row r="285" spans="1:4" ht="11.25">
      <c r="A285" s="1">
        <v>284</v>
      </c>
      <c r="B285" s="1" t="s">
        <v>2816</v>
      </c>
      <c r="C285" s="1" t="s">
        <v>2817</v>
      </c>
      <c r="D285" s="1" t="s">
        <v>2818</v>
      </c>
    </row>
    <row r="286" spans="1:4" ht="11.25">
      <c r="A286" s="1">
        <v>285</v>
      </c>
      <c r="B286" s="1" t="s">
        <v>2816</v>
      </c>
      <c r="C286" s="1" t="s">
        <v>2819</v>
      </c>
      <c r="D286" s="1" t="s">
        <v>2820</v>
      </c>
    </row>
    <row r="287" spans="1:4" ht="11.25">
      <c r="A287" s="1">
        <v>286</v>
      </c>
      <c r="B287" s="1" t="s">
        <v>2816</v>
      </c>
      <c r="C287" s="1" t="s">
        <v>2821</v>
      </c>
      <c r="D287" s="1" t="s">
        <v>2822</v>
      </c>
    </row>
    <row r="288" spans="1:4" ht="11.25">
      <c r="A288" s="1">
        <v>287</v>
      </c>
      <c r="B288" s="1" t="s">
        <v>2816</v>
      </c>
      <c r="C288" s="1" t="s">
        <v>2823</v>
      </c>
      <c r="D288" s="1" t="s">
        <v>2824</v>
      </c>
    </row>
    <row r="289" spans="1:4" ht="11.25">
      <c r="A289" s="1">
        <v>288</v>
      </c>
      <c r="B289" s="1" t="s">
        <v>2816</v>
      </c>
      <c r="C289" s="1" t="s">
        <v>2825</v>
      </c>
      <c r="D289" s="1" t="s">
        <v>2826</v>
      </c>
    </row>
    <row r="290" spans="1:4" ht="11.25">
      <c r="A290" s="1">
        <v>289</v>
      </c>
      <c r="B290" s="1" t="s">
        <v>2816</v>
      </c>
      <c r="C290" s="1" t="s">
        <v>2827</v>
      </c>
      <c r="D290" s="1" t="s">
        <v>2828</v>
      </c>
    </row>
    <row r="291" spans="1:4" ht="11.25">
      <c r="A291" s="1">
        <v>290</v>
      </c>
      <c r="B291" s="1" t="s">
        <v>2816</v>
      </c>
      <c r="C291" s="1" t="s">
        <v>2829</v>
      </c>
      <c r="D291" s="1" t="s">
        <v>2830</v>
      </c>
    </row>
    <row r="292" spans="1:4" ht="11.25">
      <c r="A292" s="1">
        <v>291</v>
      </c>
      <c r="B292" s="1" t="s">
        <v>2816</v>
      </c>
      <c r="C292" s="1" t="s">
        <v>2831</v>
      </c>
      <c r="D292" s="1" t="s">
        <v>2832</v>
      </c>
    </row>
    <row r="293" spans="1:4" ht="11.25">
      <c r="A293" s="1">
        <v>292</v>
      </c>
      <c r="B293" s="1" t="s">
        <v>2816</v>
      </c>
      <c r="C293" s="1" t="s">
        <v>2833</v>
      </c>
      <c r="D293" s="1" t="s">
        <v>2834</v>
      </c>
    </row>
    <row r="294" spans="1:4" ht="11.25">
      <c r="A294" s="1">
        <v>293</v>
      </c>
      <c r="B294" s="1" t="s">
        <v>2816</v>
      </c>
      <c r="C294" s="1" t="s">
        <v>2708</v>
      </c>
      <c r="D294" s="1" t="s">
        <v>2835</v>
      </c>
    </row>
    <row r="295" spans="1:4" ht="11.25">
      <c r="A295" s="1">
        <v>294</v>
      </c>
      <c r="B295" s="1" t="s">
        <v>2816</v>
      </c>
      <c r="C295" s="1" t="s">
        <v>2836</v>
      </c>
      <c r="D295" s="1" t="s">
        <v>2837</v>
      </c>
    </row>
    <row r="296" spans="1:4" ht="11.25">
      <c r="A296" s="1">
        <v>295</v>
      </c>
      <c r="B296" s="1" t="s">
        <v>2816</v>
      </c>
      <c r="C296" s="1" t="s">
        <v>2838</v>
      </c>
      <c r="D296" s="1" t="s">
        <v>2839</v>
      </c>
    </row>
    <row r="297" spans="1:4" ht="11.25">
      <c r="A297" s="1">
        <v>296</v>
      </c>
      <c r="B297" s="1" t="s">
        <v>2816</v>
      </c>
      <c r="C297" s="1" t="s">
        <v>2840</v>
      </c>
      <c r="D297" s="1" t="s">
        <v>2841</v>
      </c>
    </row>
    <row r="298" spans="1:4" ht="11.25">
      <c r="A298" s="1">
        <v>297</v>
      </c>
      <c r="B298" s="1" t="s">
        <v>2816</v>
      </c>
      <c r="C298" s="1" t="s">
        <v>2842</v>
      </c>
      <c r="D298" s="1" t="s">
        <v>2843</v>
      </c>
    </row>
    <row r="299" spans="1:4" ht="11.25">
      <c r="A299" s="1">
        <v>298</v>
      </c>
      <c r="B299" s="1" t="s">
        <v>2816</v>
      </c>
      <c r="C299" s="1" t="s">
        <v>2844</v>
      </c>
      <c r="D299" s="1" t="s">
        <v>2845</v>
      </c>
    </row>
    <row r="300" spans="1:4" ht="11.25">
      <c r="A300" s="1">
        <v>299</v>
      </c>
      <c r="B300" s="1" t="s">
        <v>119</v>
      </c>
      <c r="C300" s="1" t="s">
        <v>2846</v>
      </c>
      <c r="D300" s="1" t="s">
        <v>2847</v>
      </c>
    </row>
    <row r="301" spans="1:4" ht="11.25">
      <c r="A301" s="1">
        <v>300</v>
      </c>
      <c r="B301" s="1" t="s">
        <v>119</v>
      </c>
      <c r="C301" s="1" t="s">
        <v>2483</v>
      </c>
      <c r="D301" s="1" t="s">
        <v>2848</v>
      </c>
    </row>
    <row r="302" spans="1:4" ht="11.25">
      <c r="A302" s="1">
        <v>301</v>
      </c>
      <c r="B302" s="1" t="s">
        <v>119</v>
      </c>
      <c r="C302" s="1" t="s">
        <v>2849</v>
      </c>
      <c r="D302" s="1" t="s">
        <v>2850</v>
      </c>
    </row>
    <row r="303" spans="1:4" ht="11.25">
      <c r="A303" s="1">
        <v>302</v>
      </c>
      <c r="B303" s="1" t="s">
        <v>119</v>
      </c>
      <c r="C303" s="1" t="s">
        <v>2851</v>
      </c>
      <c r="D303" s="1" t="s">
        <v>2852</v>
      </c>
    </row>
    <row r="304" spans="1:4" ht="11.25">
      <c r="A304" s="1">
        <v>303</v>
      </c>
      <c r="B304" s="1" t="s">
        <v>119</v>
      </c>
      <c r="C304" s="1" t="s">
        <v>120</v>
      </c>
      <c r="D304" s="1" t="s">
        <v>121</v>
      </c>
    </row>
    <row r="305" spans="1:4" ht="11.25">
      <c r="A305" s="1">
        <v>304</v>
      </c>
      <c r="B305" s="1" t="s">
        <v>2853</v>
      </c>
      <c r="C305" s="1" t="s">
        <v>2854</v>
      </c>
      <c r="D305" s="1" t="s">
        <v>2855</v>
      </c>
    </row>
    <row r="306" spans="1:4" ht="11.25">
      <c r="A306" s="1">
        <v>305</v>
      </c>
      <c r="B306" s="1" t="s">
        <v>2853</v>
      </c>
      <c r="C306" s="1" t="s">
        <v>2856</v>
      </c>
      <c r="D306" s="1" t="s">
        <v>2857</v>
      </c>
    </row>
    <row r="307" spans="1:4" ht="11.25">
      <c r="A307" s="1">
        <v>306</v>
      </c>
      <c r="B307" s="1" t="s">
        <v>2853</v>
      </c>
      <c r="C307" s="1" t="s">
        <v>2858</v>
      </c>
      <c r="D307" s="1" t="s">
        <v>2859</v>
      </c>
    </row>
    <row r="308" spans="1:4" ht="11.25">
      <c r="A308" s="1">
        <v>307</v>
      </c>
      <c r="B308" s="1" t="s">
        <v>2853</v>
      </c>
      <c r="C308" s="1" t="s">
        <v>2860</v>
      </c>
      <c r="D308" s="1" t="s">
        <v>2861</v>
      </c>
    </row>
    <row r="309" spans="1:4" ht="11.25">
      <c r="A309" s="1">
        <v>308</v>
      </c>
      <c r="B309" s="1" t="s">
        <v>2853</v>
      </c>
      <c r="C309" s="1" t="s">
        <v>2862</v>
      </c>
      <c r="D309" s="1" t="s">
        <v>2863</v>
      </c>
    </row>
    <row r="310" spans="1:4" ht="11.25">
      <c r="A310" s="1">
        <v>309</v>
      </c>
      <c r="B310" s="1" t="s">
        <v>2853</v>
      </c>
      <c r="C310" s="1" t="s">
        <v>2864</v>
      </c>
      <c r="D310" s="1" t="s">
        <v>2865</v>
      </c>
    </row>
    <row r="311" spans="1:4" ht="11.25">
      <c r="A311" s="1">
        <v>310</v>
      </c>
      <c r="B311" s="1" t="s">
        <v>2853</v>
      </c>
      <c r="C311" s="1" t="s">
        <v>2866</v>
      </c>
      <c r="D311" s="1" t="s">
        <v>2867</v>
      </c>
    </row>
    <row r="312" spans="1:4" ht="11.25">
      <c r="A312" s="1">
        <v>311</v>
      </c>
      <c r="B312" s="1" t="s">
        <v>2853</v>
      </c>
      <c r="C312" s="1" t="s">
        <v>2868</v>
      </c>
      <c r="D312" s="1" t="s">
        <v>2869</v>
      </c>
    </row>
    <row r="313" spans="1:4" ht="11.25">
      <c r="A313" s="1">
        <v>312</v>
      </c>
      <c r="B313" s="1" t="s">
        <v>132</v>
      </c>
      <c r="C313" s="1" t="s">
        <v>145</v>
      </c>
      <c r="D313" s="1" t="s">
        <v>146</v>
      </c>
    </row>
    <row r="314" spans="1:4" ht="11.25">
      <c r="A314" s="1">
        <v>313</v>
      </c>
      <c r="B314" s="1" t="s">
        <v>132</v>
      </c>
      <c r="C314" s="1" t="s">
        <v>137</v>
      </c>
      <c r="D314" s="1" t="s">
        <v>138</v>
      </c>
    </row>
    <row r="315" spans="1:4" ht="11.25">
      <c r="A315" s="1">
        <v>314</v>
      </c>
      <c r="B315" s="1" t="s">
        <v>132</v>
      </c>
      <c r="C315" s="1" t="s">
        <v>2870</v>
      </c>
      <c r="D315" s="1" t="s">
        <v>2871</v>
      </c>
    </row>
    <row r="316" spans="1:4" ht="11.25">
      <c r="A316" s="1">
        <v>315</v>
      </c>
      <c r="B316" s="1" t="s">
        <v>132</v>
      </c>
      <c r="C316" s="1" t="s">
        <v>147</v>
      </c>
      <c r="D316" s="1" t="s">
        <v>148</v>
      </c>
    </row>
    <row r="317" spans="1:4" ht="11.25">
      <c r="A317" s="1">
        <v>316</v>
      </c>
      <c r="B317" s="1" t="s">
        <v>132</v>
      </c>
      <c r="C317" s="1" t="s">
        <v>135</v>
      </c>
      <c r="D317" s="1" t="s">
        <v>136</v>
      </c>
    </row>
    <row r="318" spans="1:4" ht="11.25">
      <c r="A318" s="1">
        <v>317</v>
      </c>
      <c r="B318" s="1" t="s">
        <v>132</v>
      </c>
      <c r="C318" s="1" t="s">
        <v>2872</v>
      </c>
      <c r="D318" s="1" t="s">
        <v>2873</v>
      </c>
    </row>
    <row r="319" spans="1:4" ht="11.25">
      <c r="A319" s="1">
        <v>318</v>
      </c>
      <c r="B319" s="1" t="s">
        <v>132</v>
      </c>
      <c r="C319" s="1" t="s">
        <v>141</v>
      </c>
      <c r="D319" s="1" t="s">
        <v>142</v>
      </c>
    </row>
    <row r="320" spans="1:4" ht="11.25">
      <c r="A320" s="1">
        <v>319</v>
      </c>
      <c r="B320" s="1" t="s">
        <v>132</v>
      </c>
      <c r="C320" s="1" t="s">
        <v>143</v>
      </c>
      <c r="D320" s="1" t="s">
        <v>144</v>
      </c>
    </row>
    <row r="321" spans="1:4" ht="11.25">
      <c r="A321" s="1">
        <v>320</v>
      </c>
      <c r="B321" s="1" t="s">
        <v>132</v>
      </c>
      <c r="C321" s="1" t="s">
        <v>133</v>
      </c>
      <c r="D321" s="1" t="s">
        <v>134</v>
      </c>
    </row>
    <row r="322" spans="1:4" ht="11.25">
      <c r="A322" s="1">
        <v>321</v>
      </c>
      <c r="B322" s="1" t="s">
        <v>132</v>
      </c>
      <c r="C322" s="1" t="s">
        <v>139</v>
      </c>
      <c r="D322" s="1" t="s">
        <v>140</v>
      </c>
    </row>
    <row r="323" spans="1:4" ht="11.25">
      <c r="A323" s="1">
        <v>322</v>
      </c>
      <c r="B323" s="1" t="s">
        <v>132</v>
      </c>
      <c r="C323" s="1" t="s">
        <v>2874</v>
      </c>
      <c r="D323" s="1" t="s">
        <v>2875</v>
      </c>
    </row>
    <row r="324" spans="1:4" ht="11.25">
      <c r="A324" s="1">
        <v>323</v>
      </c>
      <c r="B324" s="1" t="s">
        <v>132</v>
      </c>
      <c r="C324" s="1" t="s">
        <v>149</v>
      </c>
      <c r="D324" s="1" t="s">
        <v>150</v>
      </c>
    </row>
    <row r="325" spans="1:4" ht="11.25">
      <c r="A325" s="1">
        <v>324</v>
      </c>
      <c r="B325" s="1" t="s">
        <v>2876</v>
      </c>
      <c r="C325" s="1" t="s">
        <v>2877</v>
      </c>
      <c r="D325" s="1" t="s">
        <v>2878</v>
      </c>
    </row>
    <row r="326" spans="1:4" ht="11.25">
      <c r="A326" s="1">
        <v>325</v>
      </c>
      <c r="B326" s="1" t="s">
        <v>2876</v>
      </c>
      <c r="C326" s="1" t="s">
        <v>2879</v>
      </c>
      <c r="D326" s="1" t="s">
        <v>2880</v>
      </c>
    </row>
    <row r="327" spans="1:4" ht="11.25">
      <c r="A327" s="1">
        <v>326</v>
      </c>
      <c r="B327" s="1" t="s">
        <v>2876</v>
      </c>
      <c r="C327" s="1" t="s">
        <v>2881</v>
      </c>
      <c r="D327" s="1" t="s">
        <v>2882</v>
      </c>
    </row>
    <row r="328" spans="1:4" ht="11.25">
      <c r="A328" s="1">
        <v>327</v>
      </c>
      <c r="B328" s="1" t="s">
        <v>2876</v>
      </c>
      <c r="C328" s="1" t="s">
        <v>2883</v>
      </c>
      <c r="D328" s="1" t="s">
        <v>2884</v>
      </c>
    </row>
    <row r="329" spans="1:4" ht="11.25">
      <c r="A329" s="1">
        <v>328</v>
      </c>
      <c r="B329" s="1" t="s">
        <v>2876</v>
      </c>
      <c r="C329" s="1" t="s">
        <v>2885</v>
      </c>
      <c r="D329" s="1" t="s">
        <v>2886</v>
      </c>
    </row>
    <row r="330" spans="1:4" ht="11.25">
      <c r="A330" s="1">
        <v>329</v>
      </c>
      <c r="B330" s="1" t="s">
        <v>2876</v>
      </c>
      <c r="C330" s="1" t="s">
        <v>2887</v>
      </c>
      <c r="D330" s="1" t="s">
        <v>2888</v>
      </c>
    </row>
    <row r="331" spans="1:4" ht="11.25">
      <c r="A331" s="1">
        <v>330</v>
      </c>
      <c r="B331" s="1" t="s">
        <v>2876</v>
      </c>
      <c r="C331" s="1" t="s">
        <v>2889</v>
      </c>
      <c r="D331" s="1" t="s">
        <v>2890</v>
      </c>
    </row>
    <row r="332" spans="1:4" ht="11.25">
      <c r="A332" s="1">
        <v>331</v>
      </c>
      <c r="B332" s="1" t="s">
        <v>2876</v>
      </c>
      <c r="C332" s="1" t="s">
        <v>2891</v>
      </c>
      <c r="D332" s="1" t="s">
        <v>2892</v>
      </c>
    </row>
    <row r="333" spans="1:4" ht="11.25">
      <c r="A333" s="1">
        <v>332</v>
      </c>
      <c r="B333" s="1" t="s">
        <v>2876</v>
      </c>
      <c r="C333" s="1" t="s">
        <v>2893</v>
      </c>
      <c r="D333" s="1" t="s">
        <v>2894</v>
      </c>
    </row>
    <row r="334" spans="1:4" ht="11.25">
      <c r="A334" s="1">
        <v>333</v>
      </c>
      <c r="B334" s="1" t="s">
        <v>2876</v>
      </c>
      <c r="C334" s="1" t="s">
        <v>2895</v>
      </c>
      <c r="D334" s="1" t="s">
        <v>2896</v>
      </c>
    </row>
    <row r="335" spans="1:4" ht="11.25">
      <c r="A335" s="1">
        <v>334</v>
      </c>
      <c r="B335" s="1" t="s">
        <v>2897</v>
      </c>
      <c r="C335" s="1" t="s">
        <v>2898</v>
      </c>
      <c r="D335" s="1" t="s">
        <v>2899</v>
      </c>
    </row>
    <row r="336" spans="1:4" ht="11.25">
      <c r="A336" s="1">
        <v>335</v>
      </c>
      <c r="B336" s="1" t="s">
        <v>2897</v>
      </c>
      <c r="C336" s="1" t="s">
        <v>2900</v>
      </c>
      <c r="D336" s="1" t="s">
        <v>2901</v>
      </c>
    </row>
    <row r="337" spans="1:4" ht="11.25">
      <c r="A337" s="1">
        <v>336</v>
      </c>
      <c r="B337" s="1" t="s">
        <v>2897</v>
      </c>
      <c r="C337" s="1" t="s">
        <v>2902</v>
      </c>
      <c r="D337" s="1" t="s">
        <v>2903</v>
      </c>
    </row>
    <row r="338" spans="1:4" ht="11.25">
      <c r="A338" s="1">
        <v>337</v>
      </c>
      <c r="B338" s="1" t="s">
        <v>2897</v>
      </c>
      <c r="C338" s="1" t="s">
        <v>2904</v>
      </c>
      <c r="D338" s="1" t="s">
        <v>2905</v>
      </c>
    </row>
    <row r="339" spans="1:4" ht="11.25">
      <c r="A339" s="1">
        <v>338</v>
      </c>
      <c r="B339" s="1" t="s">
        <v>2897</v>
      </c>
      <c r="C339" s="1" t="s">
        <v>2906</v>
      </c>
      <c r="D339" s="1" t="s">
        <v>2907</v>
      </c>
    </row>
    <row r="340" spans="1:4" ht="11.25">
      <c r="A340" s="1">
        <v>339</v>
      </c>
      <c r="B340" s="1" t="s">
        <v>2897</v>
      </c>
      <c r="C340" s="1" t="s">
        <v>2908</v>
      </c>
      <c r="D340" s="1" t="s">
        <v>2909</v>
      </c>
    </row>
    <row r="341" spans="1:4" ht="11.25">
      <c r="A341" s="1">
        <v>340</v>
      </c>
      <c r="B341" s="1" t="s">
        <v>2897</v>
      </c>
      <c r="C341" s="1" t="s">
        <v>2741</v>
      </c>
      <c r="D341" s="1" t="s">
        <v>2910</v>
      </c>
    </row>
    <row r="342" spans="1:4" ht="11.25">
      <c r="A342" s="1">
        <v>341</v>
      </c>
      <c r="B342" s="1" t="s">
        <v>2897</v>
      </c>
      <c r="C342" s="1" t="s">
        <v>2911</v>
      </c>
      <c r="D342" s="1" t="s">
        <v>2912</v>
      </c>
    </row>
    <row r="343" spans="1:4" ht="11.25">
      <c r="A343" s="1">
        <v>342</v>
      </c>
      <c r="B343" s="1" t="s">
        <v>2897</v>
      </c>
      <c r="C343" s="1" t="s">
        <v>2913</v>
      </c>
      <c r="D343" s="1" t="s">
        <v>2914</v>
      </c>
    </row>
    <row r="344" spans="1:4" ht="11.25">
      <c r="A344" s="1">
        <v>343</v>
      </c>
      <c r="B344" s="1" t="s">
        <v>2897</v>
      </c>
      <c r="C344" s="1" t="s">
        <v>2915</v>
      </c>
      <c r="D344" s="1" t="s">
        <v>2916</v>
      </c>
    </row>
    <row r="345" spans="1:4" ht="11.25">
      <c r="A345" s="1">
        <v>344</v>
      </c>
      <c r="B345" s="1" t="s">
        <v>2897</v>
      </c>
      <c r="C345" s="1" t="s">
        <v>2917</v>
      </c>
      <c r="D345" s="1" t="s">
        <v>2918</v>
      </c>
    </row>
    <row r="346" spans="1:4" ht="11.25">
      <c r="A346" s="1">
        <v>345</v>
      </c>
      <c r="B346" s="1" t="s">
        <v>2897</v>
      </c>
      <c r="C346" s="1" t="s">
        <v>2919</v>
      </c>
      <c r="D346" s="1" t="s">
        <v>2920</v>
      </c>
    </row>
    <row r="347" spans="1:4" ht="11.25">
      <c r="A347" s="1">
        <v>346</v>
      </c>
      <c r="B347" s="1" t="s">
        <v>2897</v>
      </c>
      <c r="C347" s="1" t="s">
        <v>2921</v>
      </c>
      <c r="D347" s="1" t="s">
        <v>2922</v>
      </c>
    </row>
    <row r="348" spans="1:4" ht="11.25">
      <c r="A348" s="1">
        <v>347</v>
      </c>
      <c r="B348" s="1" t="s">
        <v>2923</v>
      </c>
      <c r="C348" s="1" t="s">
        <v>2924</v>
      </c>
      <c r="D348" s="1" t="s">
        <v>2925</v>
      </c>
    </row>
    <row r="349" spans="1:4" ht="11.25">
      <c r="A349" s="1">
        <v>348</v>
      </c>
      <c r="B349" s="1" t="s">
        <v>2923</v>
      </c>
      <c r="C349" s="1" t="s">
        <v>2926</v>
      </c>
      <c r="D349" s="1" t="s">
        <v>2927</v>
      </c>
    </row>
    <row r="350" spans="1:4" ht="11.25">
      <c r="A350" s="1">
        <v>349</v>
      </c>
      <c r="B350" s="1" t="s">
        <v>2923</v>
      </c>
      <c r="C350" s="1" t="s">
        <v>2928</v>
      </c>
      <c r="D350" s="1" t="s">
        <v>2929</v>
      </c>
    </row>
    <row r="351" spans="1:4" ht="11.25">
      <c r="A351" s="1">
        <v>350</v>
      </c>
      <c r="B351" s="1" t="s">
        <v>2923</v>
      </c>
      <c r="C351" s="1" t="s">
        <v>2930</v>
      </c>
      <c r="D351" s="1" t="s">
        <v>2931</v>
      </c>
    </row>
    <row r="352" spans="1:4" ht="11.25">
      <c r="A352" s="1">
        <v>351</v>
      </c>
      <c r="B352" s="1" t="s">
        <v>2923</v>
      </c>
      <c r="C352" s="1" t="s">
        <v>2932</v>
      </c>
      <c r="D352" s="1" t="s">
        <v>2933</v>
      </c>
    </row>
    <row r="353" spans="1:4" ht="11.25">
      <c r="A353" s="1">
        <v>352</v>
      </c>
      <c r="B353" s="1" t="s">
        <v>2923</v>
      </c>
      <c r="C353" s="1" t="s">
        <v>2536</v>
      </c>
      <c r="D353" s="1" t="s">
        <v>2934</v>
      </c>
    </row>
    <row r="354" spans="1:4" ht="11.25">
      <c r="A354" s="1">
        <v>353</v>
      </c>
      <c r="B354" s="1" t="s">
        <v>2923</v>
      </c>
      <c r="C354" s="1" t="s">
        <v>2935</v>
      </c>
      <c r="D354" s="1" t="s">
        <v>2936</v>
      </c>
    </row>
    <row r="355" spans="1:4" ht="11.25">
      <c r="A355" s="1">
        <v>354</v>
      </c>
      <c r="B355" s="1" t="s">
        <v>2923</v>
      </c>
      <c r="C355" s="1" t="s">
        <v>2937</v>
      </c>
      <c r="D355" s="1" t="s">
        <v>2938</v>
      </c>
    </row>
    <row r="356" spans="1:4" ht="11.25">
      <c r="A356" s="1">
        <v>355</v>
      </c>
      <c r="B356" s="1" t="s">
        <v>2923</v>
      </c>
      <c r="C356" s="1" t="s">
        <v>2939</v>
      </c>
      <c r="D356" s="1" t="s">
        <v>2940</v>
      </c>
    </row>
    <row r="357" spans="1:4" ht="11.25">
      <c r="A357" s="1">
        <v>356</v>
      </c>
      <c r="B357" s="1" t="s">
        <v>2923</v>
      </c>
      <c r="C357" s="1" t="s">
        <v>2941</v>
      </c>
      <c r="D357" s="1" t="s">
        <v>2942</v>
      </c>
    </row>
    <row r="358" spans="1:4" ht="11.25">
      <c r="A358" s="1">
        <v>357</v>
      </c>
      <c r="B358" s="1" t="s">
        <v>2943</v>
      </c>
      <c r="C358" s="1" t="s">
        <v>2760</v>
      </c>
      <c r="D358" s="1" t="s">
        <v>2944</v>
      </c>
    </row>
    <row r="359" spans="1:4" ht="11.25">
      <c r="A359" s="1">
        <v>358</v>
      </c>
      <c r="B359" s="1" t="s">
        <v>2943</v>
      </c>
      <c r="C359" s="1" t="s">
        <v>2945</v>
      </c>
      <c r="D359" s="1" t="s">
        <v>2946</v>
      </c>
    </row>
    <row r="360" spans="1:4" ht="11.25">
      <c r="A360" s="1">
        <v>359</v>
      </c>
      <c r="B360" s="1" t="s">
        <v>2943</v>
      </c>
      <c r="C360" s="1" t="s">
        <v>2947</v>
      </c>
      <c r="D360" s="1" t="s">
        <v>2948</v>
      </c>
    </row>
    <row r="361" spans="1:4" ht="11.25">
      <c r="A361" s="1">
        <v>360</v>
      </c>
      <c r="B361" s="1" t="s">
        <v>2943</v>
      </c>
      <c r="C361" s="1" t="s">
        <v>2949</v>
      </c>
      <c r="D361" s="1" t="s">
        <v>2950</v>
      </c>
    </row>
    <row r="362" spans="1:4" ht="11.25">
      <c r="A362" s="1">
        <v>361</v>
      </c>
      <c r="B362" s="1" t="s">
        <v>2943</v>
      </c>
      <c r="C362" s="1" t="s">
        <v>2951</v>
      </c>
      <c r="D362" s="1" t="s">
        <v>2952</v>
      </c>
    </row>
    <row r="363" spans="1:4" ht="11.25">
      <c r="A363" s="1">
        <v>362</v>
      </c>
      <c r="B363" s="1" t="s">
        <v>2943</v>
      </c>
      <c r="C363" s="1" t="s">
        <v>2953</v>
      </c>
      <c r="D363" s="1" t="s">
        <v>2954</v>
      </c>
    </row>
    <row r="364" spans="1:4" ht="11.25">
      <c r="A364" s="1">
        <v>363</v>
      </c>
      <c r="B364" s="1" t="s">
        <v>2943</v>
      </c>
      <c r="C364" s="1" t="s">
        <v>2955</v>
      </c>
      <c r="D364" s="1" t="s">
        <v>2956</v>
      </c>
    </row>
    <row r="365" spans="1:4" ht="11.25">
      <c r="A365" s="1">
        <v>364</v>
      </c>
      <c r="B365" s="1" t="s">
        <v>2943</v>
      </c>
      <c r="C365" s="1" t="s">
        <v>2957</v>
      </c>
      <c r="D365" s="1" t="s">
        <v>2958</v>
      </c>
    </row>
    <row r="366" spans="1:4" ht="11.25">
      <c r="A366" s="1">
        <v>365</v>
      </c>
      <c r="B366" s="1" t="s">
        <v>2943</v>
      </c>
      <c r="C366" s="1" t="s">
        <v>2959</v>
      </c>
      <c r="D366" s="1" t="s">
        <v>2960</v>
      </c>
    </row>
    <row r="367" spans="1:4" ht="11.25">
      <c r="A367" s="1">
        <v>366</v>
      </c>
      <c r="B367" s="1" t="s">
        <v>2943</v>
      </c>
      <c r="C367" s="1" t="s">
        <v>2307</v>
      </c>
      <c r="D367" s="1" t="s">
        <v>2961</v>
      </c>
    </row>
    <row r="368" spans="1:4" ht="11.25">
      <c r="A368" s="1">
        <v>367</v>
      </c>
      <c r="B368" s="1" t="s">
        <v>2962</v>
      </c>
      <c r="C368" s="1" t="s">
        <v>2433</v>
      </c>
      <c r="D368" s="1" t="s">
        <v>2963</v>
      </c>
    </row>
    <row r="369" spans="1:4" ht="11.25">
      <c r="A369" s="1">
        <v>368</v>
      </c>
      <c r="B369" s="1" t="s">
        <v>2962</v>
      </c>
      <c r="C369" s="1" t="s">
        <v>2902</v>
      </c>
      <c r="D369" s="1" t="s">
        <v>2964</v>
      </c>
    </row>
    <row r="370" spans="1:4" ht="11.25">
      <c r="A370" s="1">
        <v>369</v>
      </c>
      <c r="B370" s="1" t="s">
        <v>2962</v>
      </c>
      <c r="C370" s="1" t="s">
        <v>2965</v>
      </c>
      <c r="D370" s="1" t="s">
        <v>2966</v>
      </c>
    </row>
    <row r="371" spans="1:4" ht="11.25">
      <c r="A371" s="1">
        <v>370</v>
      </c>
      <c r="B371" s="1" t="s">
        <v>2962</v>
      </c>
      <c r="C371" s="1" t="s">
        <v>2967</v>
      </c>
      <c r="D371" s="1" t="s">
        <v>2968</v>
      </c>
    </row>
    <row r="372" spans="1:4" ht="11.25">
      <c r="A372" s="1">
        <v>371</v>
      </c>
      <c r="B372" s="1" t="s">
        <v>2962</v>
      </c>
      <c r="C372" s="1" t="s">
        <v>2649</v>
      </c>
      <c r="D372" s="1" t="s">
        <v>2969</v>
      </c>
    </row>
    <row r="373" spans="1:4" ht="11.25">
      <c r="A373" s="1">
        <v>372</v>
      </c>
      <c r="B373" s="1" t="s">
        <v>2962</v>
      </c>
      <c r="C373" s="1" t="s">
        <v>2970</v>
      </c>
      <c r="D373" s="1" t="s">
        <v>2971</v>
      </c>
    </row>
    <row r="374" spans="1:4" ht="11.25">
      <c r="A374" s="1">
        <v>373</v>
      </c>
      <c r="B374" s="1" t="s">
        <v>2962</v>
      </c>
      <c r="C374" s="1" t="s">
        <v>2972</v>
      </c>
      <c r="D374" s="1" t="s">
        <v>2973</v>
      </c>
    </row>
    <row r="375" spans="1:4" ht="11.25">
      <c r="A375" s="1">
        <v>374</v>
      </c>
      <c r="B375" s="1" t="s">
        <v>2962</v>
      </c>
      <c r="C375" s="1" t="s">
        <v>2974</v>
      </c>
      <c r="D375" s="1" t="s">
        <v>2975</v>
      </c>
    </row>
    <row r="376" spans="1:4" ht="11.25">
      <c r="A376" s="1">
        <v>375</v>
      </c>
      <c r="B376" s="1" t="s">
        <v>2962</v>
      </c>
      <c r="C376" s="1" t="s">
        <v>2976</v>
      </c>
      <c r="D376" s="1" t="s">
        <v>2977</v>
      </c>
    </row>
    <row r="377" spans="1:4" ht="11.25">
      <c r="A377" s="1">
        <v>376</v>
      </c>
      <c r="B377" s="1" t="s">
        <v>2962</v>
      </c>
      <c r="C377" s="1" t="s">
        <v>2978</v>
      </c>
      <c r="D377" s="1" t="s">
        <v>2979</v>
      </c>
    </row>
    <row r="378" spans="1:4" ht="11.25">
      <c r="A378" s="1">
        <v>377</v>
      </c>
      <c r="B378" s="1" t="s">
        <v>2962</v>
      </c>
      <c r="C378" s="1" t="s">
        <v>2980</v>
      </c>
      <c r="D378" s="1" t="s">
        <v>2981</v>
      </c>
    </row>
    <row r="379" spans="1:4" ht="11.25">
      <c r="A379" s="1">
        <v>378</v>
      </c>
      <c r="B379" s="1" t="s">
        <v>2962</v>
      </c>
      <c r="C379" s="1" t="s">
        <v>2982</v>
      </c>
      <c r="D379" s="1" t="s">
        <v>2983</v>
      </c>
    </row>
    <row r="380" spans="1:4" ht="11.25">
      <c r="A380" s="1">
        <v>379</v>
      </c>
      <c r="B380" s="1" t="s">
        <v>2962</v>
      </c>
      <c r="C380" s="1" t="s">
        <v>2984</v>
      </c>
      <c r="D380" s="1" t="s">
        <v>2985</v>
      </c>
    </row>
    <row r="381" spans="1:4" ht="11.25">
      <c r="A381" s="1">
        <v>380</v>
      </c>
      <c r="B381" s="1" t="s">
        <v>2962</v>
      </c>
      <c r="C381" s="1" t="s">
        <v>2935</v>
      </c>
      <c r="D381" s="1" t="s">
        <v>2986</v>
      </c>
    </row>
    <row r="382" spans="1:4" ht="11.25">
      <c r="A382" s="1">
        <v>381</v>
      </c>
      <c r="B382" s="1" t="s">
        <v>2962</v>
      </c>
      <c r="C382" s="1" t="s">
        <v>2987</v>
      </c>
      <c r="D382" s="1" t="s">
        <v>2988</v>
      </c>
    </row>
    <row r="383" spans="1:4" ht="11.25">
      <c r="A383" s="1">
        <v>382</v>
      </c>
      <c r="B383" s="1" t="s">
        <v>116</v>
      </c>
      <c r="C383" s="1" t="s">
        <v>2989</v>
      </c>
      <c r="D383" s="1" t="s">
        <v>2990</v>
      </c>
    </row>
    <row r="384" spans="1:4" ht="11.25">
      <c r="A384" s="1">
        <v>383</v>
      </c>
      <c r="B384" s="1" t="s">
        <v>116</v>
      </c>
      <c r="C384" s="1" t="s">
        <v>2991</v>
      </c>
      <c r="D384" s="1" t="s">
        <v>2992</v>
      </c>
    </row>
    <row r="385" spans="1:4" ht="11.25">
      <c r="A385" s="1">
        <v>384</v>
      </c>
      <c r="B385" s="1" t="s">
        <v>116</v>
      </c>
      <c r="C385" s="1" t="s">
        <v>2993</v>
      </c>
      <c r="D385" s="1" t="s">
        <v>2994</v>
      </c>
    </row>
    <row r="386" spans="1:4" ht="11.25">
      <c r="A386" s="1">
        <v>385</v>
      </c>
      <c r="B386" s="1" t="s">
        <v>116</v>
      </c>
      <c r="C386" s="1" t="s">
        <v>2953</v>
      </c>
      <c r="D386" s="1" t="s">
        <v>2995</v>
      </c>
    </row>
    <row r="387" spans="1:4" ht="11.25">
      <c r="A387" s="1">
        <v>386</v>
      </c>
      <c r="B387" s="1" t="s">
        <v>116</v>
      </c>
      <c r="C387" s="1" t="s">
        <v>2996</v>
      </c>
      <c r="D387" s="1" t="s">
        <v>2997</v>
      </c>
    </row>
    <row r="388" spans="1:4" ht="11.25">
      <c r="A388" s="1">
        <v>387</v>
      </c>
      <c r="B388" s="1" t="s">
        <v>116</v>
      </c>
      <c r="C388" s="1" t="s">
        <v>2998</v>
      </c>
      <c r="D388" s="1" t="s">
        <v>2999</v>
      </c>
    </row>
    <row r="389" spans="1:4" ht="11.25">
      <c r="A389" s="1">
        <v>388</v>
      </c>
      <c r="B389" s="1" t="s">
        <v>116</v>
      </c>
      <c r="C389" s="1" t="s">
        <v>3000</v>
      </c>
      <c r="D389" s="1" t="s">
        <v>3001</v>
      </c>
    </row>
    <row r="390" spans="1:4" ht="11.25">
      <c r="A390" s="1">
        <v>389</v>
      </c>
      <c r="B390" s="1" t="s">
        <v>116</v>
      </c>
      <c r="C390" s="1" t="s">
        <v>117</v>
      </c>
      <c r="D390" s="1" t="s">
        <v>118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1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1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>
    <row r="1" ht="11.25">
      <c r="A1" s="1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708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I29"/>
  <sheetViews>
    <sheetView workbookViewId="0" topLeftCell="A1">
      <selection activeCell="A1" sqref="A1"/>
    </sheetView>
  </sheetViews>
  <sheetFormatPr defaultColWidth="9.140625" defaultRowHeight="11.25"/>
  <cols>
    <col min="1" max="6" width="10.57421875" style="153" hidden="1" customWidth="1"/>
    <col min="7" max="8" width="9.140625" style="217" hidden="1" customWidth="1"/>
    <col min="9" max="9" width="3.7109375" style="217" customWidth="1"/>
    <col min="10" max="11" width="3.7109375" style="218" customWidth="1"/>
    <col min="12" max="12" width="12.7109375" style="153" customWidth="1"/>
    <col min="13" max="13" width="47.421875" style="153" customWidth="1"/>
    <col min="14" max="14" width="1.7109375" style="153" hidden="1" customWidth="1"/>
    <col min="15" max="17" width="18.00390625" style="153" hidden="1" customWidth="1"/>
    <col min="18" max="18" width="11.7109375" style="153" customWidth="1"/>
    <col min="19" max="19" width="6.421875" style="153" customWidth="1"/>
    <col min="20" max="20" width="11.7109375" style="153" customWidth="1"/>
    <col min="21" max="21" width="14.28125" style="153" hidden="1" customWidth="1"/>
    <col min="22" max="22" width="3.7109375" style="153" customWidth="1"/>
    <col min="23" max="23" width="30.7109375" style="153" customWidth="1"/>
    <col min="24" max="25" width="10.57421875" style="219" customWidth="1"/>
    <col min="26" max="26" width="11.140625" style="219" customWidth="1"/>
    <col min="27" max="34" width="10.57421875" style="219" customWidth="1"/>
    <col min="35" max="16384" width="10.57421875" style="153" customWidth="1"/>
  </cols>
  <sheetData>
    <row r="1" ht="14.25" hidden="1"/>
    <row r="2" ht="14.25" hidden="1"/>
    <row r="3" ht="14.25" hidden="1"/>
    <row r="4" spans="10:21" ht="27" customHeight="1">
      <c r="J4" s="220"/>
      <c r="K4" s="220"/>
      <c r="L4" s="221"/>
      <c r="M4" s="221"/>
      <c r="N4" s="221"/>
      <c r="O4" s="160"/>
      <c r="P4" s="160"/>
      <c r="Q4" s="160"/>
      <c r="R4" s="160"/>
      <c r="S4" s="160"/>
      <c r="T4" s="160"/>
      <c r="U4" s="160"/>
    </row>
    <row r="5" spans="10:21" ht="24.75" customHeight="1">
      <c r="J5" s="220"/>
      <c r="K5" s="220"/>
      <c r="L5" s="222"/>
      <c r="M5" s="222"/>
      <c r="N5" s="222"/>
      <c r="O5" s="222"/>
      <c r="P5" s="222"/>
      <c r="Q5" s="222"/>
      <c r="R5" s="222"/>
      <c r="S5" s="222"/>
      <c r="T5" s="222"/>
      <c r="U5" s="222"/>
    </row>
    <row r="6" spans="10:21" ht="15" customHeight="1">
      <c r="J6" s="220"/>
      <c r="K6" s="220"/>
      <c r="L6" s="107">
        <f>IF(org=0,"Не определено",org)</f>
        <v>0</v>
      </c>
      <c r="M6" s="107"/>
      <c r="N6" s="107"/>
      <c r="O6" s="107"/>
      <c r="P6" s="107"/>
      <c r="Q6" s="107"/>
      <c r="R6" s="107"/>
      <c r="S6" s="107"/>
      <c r="T6" s="107"/>
      <c r="U6" s="107"/>
    </row>
    <row r="7" spans="10:21" ht="9.75" customHeight="1">
      <c r="J7" s="220"/>
      <c r="K7" s="220"/>
      <c r="L7" s="221"/>
      <c r="M7" s="221"/>
      <c r="N7" s="221"/>
      <c r="O7" s="223"/>
      <c r="P7" s="223"/>
      <c r="Q7" s="223"/>
      <c r="R7" s="223"/>
      <c r="S7" s="223"/>
      <c r="T7" s="223"/>
      <c r="U7" s="223"/>
    </row>
    <row r="8" spans="7:34" s="111" customFormat="1" ht="16.5" customHeight="1" hidden="1">
      <c r="G8" s="224"/>
      <c r="H8" s="224"/>
      <c r="L8" s="225" t="s">
        <v>159</v>
      </c>
      <c r="M8" s="226"/>
      <c r="P8" s="227"/>
      <c r="Q8" s="227"/>
      <c r="R8" s="227"/>
      <c r="S8" s="227"/>
      <c r="T8" s="227"/>
      <c r="U8" s="227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</row>
    <row r="9" spans="7:34" s="111" customFormat="1" ht="0" customHeight="1" hidden="1">
      <c r="G9" s="224"/>
      <c r="H9" s="224"/>
      <c r="L9" s="109"/>
      <c r="M9" s="109"/>
      <c r="N9" s="109"/>
      <c r="O9" s="227"/>
      <c r="P9" s="227"/>
      <c r="Q9" s="227"/>
      <c r="R9" s="227"/>
      <c r="S9" s="227"/>
      <c r="T9" s="227"/>
      <c r="U9" s="227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</row>
    <row r="10" spans="7:34" s="111" customFormat="1" ht="15.75" customHeight="1" hidden="1">
      <c r="G10" s="224"/>
      <c r="H10" s="224"/>
      <c r="L10" s="109"/>
      <c r="M10" s="109"/>
      <c r="N10" s="109"/>
      <c r="O10" s="227"/>
      <c r="P10" s="227"/>
      <c r="Q10" s="227"/>
      <c r="R10" s="227"/>
      <c r="S10" s="227"/>
      <c r="T10" s="227"/>
      <c r="U10" s="227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</row>
    <row r="11" spans="7:34" s="111" customFormat="1" ht="15.75" customHeight="1" hidden="1">
      <c r="G11" s="224"/>
      <c r="H11" s="224"/>
      <c r="L11" s="109"/>
      <c r="M11" s="109"/>
      <c r="N11" s="109"/>
      <c r="O11" s="227"/>
      <c r="P11" s="227"/>
      <c r="Q11" s="227"/>
      <c r="R11" s="227"/>
      <c r="S11" s="227"/>
      <c r="T11" s="227"/>
      <c r="U11" s="229" t="s">
        <v>160</v>
      </c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</row>
    <row r="12" spans="10:21" ht="15" customHeight="1">
      <c r="J12" s="220"/>
      <c r="K12" s="220"/>
      <c r="L12" s="221"/>
      <c r="M12" s="221"/>
      <c r="N12" s="230"/>
      <c r="O12" s="231"/>
      <c r="P12" s="231"/>
      <c r="Q12" s="231"/>
      <c r="R12" s="231"/>
      <c r="S12" s="231"/>
      <c r="T12" s="231"/>
      <c r="U12" s="231"/>
    </row>
    <row r="13" spans="10:23" ht="15" customHeight="1">
      <c r="J13" s="220"/>
      <c r="K13" s="220"/>
      <c r="L13" s="232" t="s">
        <v>72</v>
      </c>
      <c r="M13" s="232" t="s">
        <v>161</v>
      </c>
      <c r="N13" s="170"/>
      <c r="O13" s="233" t="s">
        <v>162</v>
      </c>
      <c r="P13" s="233"/>
      <c r="Q13" s="233"/>
      <c r="R13" s="234" t="s">
        <v>163</v>
      </c>
      <c r="S13" s="234"/>
      <c r="T13" s="234"/>
      <c r="U13" s="232" t="s">
        <v>164</v>
      </c>
      <c r="V13" s="235" t="s">
        <v>165</v>
      </c>
      <c r="W13" s="170" t="s">
        <v>79</v>
      </c>
    </row>
    <row r="14" spans="10:23" ht="15" customHeight="1">
      <c r="J14" s="220"/>
      <c r="K14" s="220"/>
      <c r="L14" s="232"/>
      <c r="M14" s="232"/>
      <c r="N14" s="170"/>
      <c r="O14" s="236" t="s">
        <v>166</v>
      </c>
      <c r="P14" s="236" t="s">
        <v>167</v>
      </c>
      <c r="Q14" s="236"/>
      <c r="R14" s="234"/>
      <c r="S14" s="234"/>
      <c r="T14" s="234"/>
      <c r="U14" s="232"/>
      <c r="V14" s="235"/>
      <c r="W14" s="170"/>
    </row>
    <row r="15" spans="10:23" ht="60" customHeight="1">
      <c r="J15" s="220"/>
      <c r="K15" s="220"/>
      <c r="L15" s="232"/>
      <c r="M15" s="232"/>
      <c r="N15" s="170"/>
      <c r="O15" s="236"/>
      <c r="P15" s="237" t="s">
        <v>168</v>
      </c>
      <c r="Q15" s="237" t="s">
        <v>169</v>
      </c>
      <c r="R15" s="238" t="s">
        <v>170</v>
      </c>
      <c r="S15" s="239" t="s">
        <v>171</v>
      </c>
      <c r="T15" s="239"/>
      <c r="U15" s="232"/>
      <c r="V15" s="235"/>
      <c r="W15" s="170"/>
    </row>
    <row r="16" spans="10:23" ht="14.25" customHeight="1">
      <c r="J16" s="220"/>
      <c r="K16" s="240">
        <v>1</v>
      </c>
      <c r="L16" s="123" t="s">
        <v>82</v>
      </c>
      <c r="M16" s="123" t="s">
        <v>83</v>
      </c>
      <c r="N16" s="241" t="str">
        <f ca="1">OFFSET(N16,0,-1)</f>
        <v>2</v>
      </c>
      <c r="O16" s="242">
        <f ca="1">OFFSET(O16,0,-1)+1</f>
        <v>3</v>
      </c>
      <c r="P16" s="242">
        <f ca="1">OFFSET(P16,0,-1)+1</f>
        <v>4</v>
      </c>
      <c r="Q16" s="242">
        <f ca="1">OFFSET(Q16,0,-1)+1</f>
        <v>5</v>
      </c>
      <c r="R16" s="242">
        <f ca="1">OFFSET(R16,0,-1)+1</f>
        <v>6</v>
      </c>
      <c r="S16" s="243">
        <f ca="1">OFFSET(S16,0,-1)+1</f>
        <v>7</v>
      </c>
      <c r="T16" s="243"/>
      <c r="U16" s="244">
        <f ca="1">OFFSET(U16,0,-2)+1</f>
        <v>8</v>
      </c>
      <c r="V16" s="241">
        <f ca="1">OFFSET(V16,0,-1)</f>
        <v>8</v>
      </c>
      <c r="W16" s="242">
        <f ca="1">OFFSET(W16,0,-1)+1</f>
        <v>9</v>
      </c>
    </row>
    <row r="17" spans="1:23" ht="15" customHeight="1">
      <c r="A17" s="245">
        <v>1</v>
      </c>
      <c r="B17" s="246"/>
      <c r="C17" s="246"/>
      <c r="D17" s="246"/>
      <c r="E17" s="247"/>
      <c r="F17" s="245"/>
      <c r="G17" s="245"/>
      <c r="H17" s="245"/>
      <c r="I17" s="248"/>
      <c r="J17" s="249"/>
      <c r="K17" s="249"/>
      <c r="L17" s="250" t="e">
        <f>#N/A</f>
        <v>#NAME?</v>
      </c>
      <c r="M17" s="226" t="s">
        <v>76</v>
      </c>
      <c r="N17" s="251"/>
      <c r="O17" s="136"/>
      <c r="P17" s="136"/>
      <c r="Q17" s="136"/>
      <c r="R17" s="136"/>
      <c r="S17" s="136"/>
      <c r="T17" s="136"/>
      <c r="U17" s="136"/>
      <c r="V17" s="136"/>
      <c r="W17" s="252"/>
    </row>
    <row r="18" spans="1:23" ht="15" customHeight="1">
      <c r="A18" s="245"/>
      <c r="B18" s="245">
        <v>1</v>
      </c>
      <c r="C18" s="246"/>
      <c r="D18" s="246"/>
      <c r="E18" s="245"/>
      <c r="F18" s="245"/>
      <c r="G18" s="245"/>
      <c r="H18" s="245"/>
      <c r="I18" s="167"/>
      <c r="J18" s="253"/>
      <c r="K18" s="153"/>
      <c r="L18" s="254" t="e">
        <f>#N/A</f>
        <v>#NAME?</v>
      </c>
      <c r="M18" s="255" t="s">
        <v>105</v>
      </c>
      <c r="N18" s="251"/>
      <c r="O18" s="136"/>
      <c r="P18" s="136"/>
      <c r="Q18" s="136"/>
      <c r="R18" s="136"/>
      <c r="S18" s="136"/>
      <c r="T18" s="136"/>
      <c r="U18" s="136"/>
      <c r="V18" s="136"/>
      <c r="W18" s="252"/>
    </row>
    <row r="19" spans="1:27" ht="24.75" customHeight="1">
      <c r="A19" s="245"/>
      <c r="B19" s="245"/>
      <c r="C19" s="245">
        <v>1</v>
      </c>
      <c r="D19" s="246"/>
      <c r="E19" s="245"/>
      <c r="F19" s="245"/>
      <c r="G19" s="245"/>
      <c r="H19" s="245"/>
      <c r="I19" s="256"/>
      <c r="J19" s="253"/>
      <c r="K19" s="257"/>
      <c r="L19" s="254" t="e">
        <f>#N/A</f>
        <v>#NAME?</v>
      </c>
      <c r="M19" s="258" t="s">
        <v>172</v>
      </c>
      <c r="N19" s="251"/>
      <c r="O19" s="136"/>
      <c r="P19" s="136"/>
      <c r="Q19" s="136"/>
      <c r="R19" s="136"/>
      <c r="S19" s="136"/>
      <c r="T19" s="136"/>
      <c r="U19" s="136"/>
      <c r="V19" s="136"/>
      <c r="W19" s="252"/>
      <c r="AA19" s="259"/>
    </row>
    <row r="20" spans="1:27" ht="15" customHeight="1">
      <c r="A20" s="245"/>
      <c r="B20" s="245"/>
      <c r="C20" s="245"/>
      <c r="D20" s="245">
        <v>1</v>
      </c>
      <c r="E20" s="245"/>
      <c r="F20" s="245"/>
      <c r="G20" s="245"/>
      <c r="H20" s="245"/>
      <c r="I20" s="159"/>
      <c r="J20" s="253"/>
      <c r="K20" s="257"/>
      <c r="L20" s="254" t="e">
        <f>#N/A</f>
        <v>#NAME?</v>
      </c>
      <c r="M20" s="260" t="s">
        <v>173</v>
      </c>
      <c r="N20" s="251"/>
      <c r="O20" s="261"/>
      <c r="P20" s="261"/>
      <c r="Q20" s="261"/>
      <c r="R20" s="261"/>
      <c r="S20" s="261"/>
      <c r="T20" s="261"/>
      <c r="U20" s="261"/>
      <c r="V20" s="261"/>
      <c r="W20" s="262"/>
      <c r="AA20" s="259"/>
    </row>
    <row r="21" spans="1:27" ht="15" customHeight="1">
      <c r="A21" s="245"/>
      <c r="B21" s="245"/>
      <c r="C21" s="245"/>
      <c r="D21" s="245"/>
      <c r="E21" s="245">
        <v>1</v>
      </c>
      <c r="F21" s="245"/>
      <c r="G21" s="245"/>
      <c r="H21" s="245"/>
      <c r="I21" s="159"/>
      <c r="J21" s="159"/>
      <c r="K21" s="257"/>
      <c r="L21" s="254" t="e">
        <f>#N/A</f>
        <v>#NAME?</v>
      </c>
      <c r="M21" s="263" t="s">
        <v>174</v>
      </c>
      <c r="N21" s="264"/>
      <c r="O21" s="265"/>
      <c r="P21" s="265"/>
      <c r="Q21" s="265"/>
      <c r="R21" s="265"/>
      <c r="S21" s="265"/>
      <c r="T21" s="265"/>
      <c r="U21" s="265"/>
      <c r="V21" s="265"/>
      <c r="W21" s="252"/>
      <c r="Y21" s="259" t="e">
        <f>#N/A</f>
        <v>#NAME?</v>
      </c>
      <c r="AA21" s="259"/>
    </row>
    <row r="22" spans="1:29" ht="16.5" customHeight="1">
      <c r="A22" s="245"/>
      <c r="B22" s="245"/>
      <c r="C22" s="245"/>
      <c r="D22" s="245"/>
      <c r="E22" s="245"/>
      <c r="F22" s="246">
        <v>1</v>
      </c>
      <c r="G22" s="246"/>
      <c r="H22" s="246"/>
      <c r="I22" s="159"/>
      <c r="J22" s="159"/>
      <c r="K22" s="266"/>
      <c r="L22" s="254" t="e">
        <f>#N/A</f>
        <v>#NAME?</v>
      </c>
      <c r="M22" s="267"/>
      <c r="N22" s="114"/>
      <c r="O22" s="268"/>
      <c r="P22" s="268"/>
      <c r="Q22" s="268"/>
      <c r="R22" s="75"/>
      <c r="S22" s="269" t="s">
        <v>61</v>
      </c>
      <c r="T22" s="75"/>
      <c r="U22" s="269" t="s">
        <v>37</v>
      </c>
      <c r="V22" s="270"/>
      <c r="W22" s="252"/>
      <c r="X22" s="219" t="e">
        <f>#N/A</f>
        <v>#NAME?</v>
      </c>
      <c r="Z22" s="259">
        <f>IF(M22="","",M22)</f>
      </c>
      <c r="AA22" s="259"/>
      <c r="AB22" s="259"/>
      <c r="AC22" s="259"/>
    </row>
    <row r="23" spans="1:27" ht="0.75" customHeight="1" hidden="1">
      <c r="A23" s="245"/>
      <c r="B23" s="245"/>
      <c r="C23" s="245"/>
      <c r="D23" s="245"/>
      <c r="E23" s="245"/>
      <c r="F23" s="246"/>
      <c r="G23" s="246"/>
      <c r="H23" s="246"/>
      <c r="I23" s="159"/>
      <c r="J23" s="159"/>
      <c r="K23" s="266"/>
      <c r="L23" s="271"/>
      <c r="M23" s="272"/>
      <c r="N23" s="114"/>
      <c r="O23" s="273"/>
      <c r="P23" s="274"/>
      <c r="Q23" s="275">
        <f>R22&amp;"-"&amp;T22</f>
        <v>0</v>
      </c>
      <c r="R23" s="75"/>
      <c r="S23" s="269"/>
      <c r="T23" s="75"/>
      <c r="U23" s="269"/>
      <c r="V23" s="270"/>
      <c r="W23" s="262"/>
      <c r="AA23" s="259"/>
    </row>
    <row r="24" spans="1:35" s="1" customFormat="1" ht="15" customHeight="1">
      <c r="A24" s="245"/>
      <c r="B24" s="245"/>
      <c r="C24" s="245"/>
      <c r="D24" s="245"/>
      <c r="E24" s="245"/>
      <c r="F24" s="246"/>
      <c r="G24" s="246"/>
      <c r="H24" s="246"/>
      <c r="I24" s="159"/>
      <c r="J24" s="159"/>
      <c r="K24" s="276"/>
      <c r="L24" s="277"/>
      <c r="M24" s="278" t="s">
        <v>175</v>
      </c>
      <c r="N24" s="279"/>
      <c r="O24" s="280"/>
      <c r="P24" s="280"/>
      <c r="Q24" s="280"/>
      <c r="R24" s="279"/>
      <c r="S24" s="281"/>
      <c r="T24" s="281"/>
      <c r="U24" s="281"/>
      <c r="V24" s="281"/>
      <c r="W24" s="282"/>
      <c r="X24" s="198"/>
      <c r="Y24" s="198"/>
      <c r="Z24" s="198"/>
      <c r="AA24" s="259"/>
      <c r="AB24" s="198"/>
      <c r="AC24" s="219"/>
      <c r="AD24" s="219"/>
      <c r="AE24" s="219"/>
      <c r="AF24" s="219"/>
      <c r="AG24" s="219"/>
      <c r="AH24" s="219"/>
      <c r="AI24" s="153"/>
    </row>
    <row r="25" spans="1:34" s="1" customFormat="1" ht="15" customHeight="1">
      <c r="A25" s="245"/>
      <c r="B25" s="245"/>
      <c r="C25" s="245"/>
      <c r="D25" s="245"/>
      <c r="E25" s="246"/>
      <c r="F25" s="245"/>
      <c r="G25" s="245"/>
      <c r="H25" s="245"/>
      <c r="I25" s="159"/>
      <c r="J25" s="283"/>
      <c r="K25" s="276"/>
      <c r="L25" s="277"/>
      <c r="M25" s="284" t="s">
        <v>176</v>
      </c>
      <c r="N25" s="279"/>
      <c r="O25" s="280"/>
      <c r="P25" s="280"/>
      <c r="Q25" s="280"/>
      <c r="R25" s="279"/>
      <c r="S25" s="281"/>
      <c r="T25" s="281"/>
      <c r="U25" s="279"/>
      <c r="V25" s="281"/>
      <c r="W25" s="285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</row>
    <row r="26" spans="1:34" s="1" customFormat="1" ht="15" customHeight="1">
      <c r="A26" s="245"/>
      <c r="B26" s="245"/>
      <c r="C26" s="245"/>
      <c r="D26" s="246"/>
      <c r="E26" s="286"/>
      <c r="F26" s="245"/>
      <c r="G26" s="245"/>
      <c r="H26" s="245"/>
      <c r="I26" s="287"/>
      <c r="J26" s="283"/>
      <c r="K26" s="249"/>
      <c r="L26" s="277"/>
      <c r="M26" s="288" t="s">
        <v>177</v>
      </c>
      <c r="N26" s="279"/>
      <c r="O26" s="280"/>
      <c r="P26" s="280"/>
      <c r="Q26" s="280"/>
      <c r="R26" s="279"/>
      <c r="S26" s="281"/>
      <c r="T26" s="281"/>
      <c r="U26" s="279"/>
      <c r="V26" s="281"/>
      <c r="W26" s="285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</row>
    <row r="27" spans="1:34" s="1" customFormat="1" ht="15" customHeight="1">
      <c r="A27" s="245"/>
      <c r="B27" s="245"/>
      <c r="C27" s="246"/>
      <c r="D27" s="246"/>
      <c r="E27" s="286"/>
      <c r="F27" s="245"/>
      <c r="G27" s="245"/>
      <c r="H27" s="245"/>
      <c r="I27" s="287"/>
      <c r="J27" s="283"/>
      <c r="K27" s="249"/>
      <c r="L27" s="277"/>
      <c r="M27" s="289" t="s">
        <v>178</v>
      </c>
      <c r="N27" s="281"/>
      <c r="O27" s="289"/>
      <c r="P27" s="289"/>
      <c r="Q27" s="289"/>
      <c r="R27" s="279"/>
      <c r="S27" s="281"/>
      <c r="T27" s="281"/>
      <c r="U27" s="279"/>
      <c r="V27" s="281"/>
      <c r="W27" s="285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</row>
    <row r="28" spans="1:34" s="1" customFormat="1" ht="15" customHeight="1">
      <c r="A28" s="245"/>
      <c r="B28" s="246"/>
      <c r="C28" s="286"/>
      <c r="D28" s="286"/>
      <c r="E28" s="286"/>
      <c r="F28" s="245"/>
      <c r="G28" s="245"/>
      <c r="H28" s="245"/>
      <c r="I28" s="287"/>
      <c r="J28" s="283"/>
      <c r="K28" s="249"/>
      <c r="L28" s="277"/>
      <c r="M28" s="202" t="s">
        <v>158</v>
      </c>
      <c r="N28" s="281"/>
      <c r="O28" s="289"/>
      <c r="P28" s="289"/>
      <c r="Q28" s="289"/>
      <c r="R28" s="279"/>
      <c r="S28" s="281"/>
      <c r="T28" s="281"/>
      <c r="U28" s="279"/>
      <c r="V28" s="281"/>
      <c r="W28" s="285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</row>
    <row r="29" spans="1:34" s="1" customFormat="1" ht="15" customHeight="1">
      <c r="A29" s="246"/>
      <c r="B29" s="286"/>
      <c r="C29" s="286"/>
      <c r="D29" s="286"/>
      <c r="E29" s="290"/>
      <c r="F29" s="286"/>
      <c r="G29" s="245"/>
      <c r="H29" s="245"/>
      <c r="I29" s="167"/>
      <c r="J29" s="283"/>
      <c r="K29" s="266"/>
      <c r="L29" s="277"/>
      <c r="M29" s="291" t="s">
        <v>179</v>
      </c>
      <c r="N29" s="281"/>
      <c r="O29" s="289"/>
      <c r="P29" s="289"/>
      <c r="Q29" s="289"/>
      <c r="R29" s="279"/>
      <c r="S29" s="281"/>
      <c r="T29" s="281"/>
      <c r="U29" s="279"/>
      <c r="V29" s="281"/>
      <c r="W29" s="285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</row>
  </sheetData>
  <sheetProtection password="FA9C" sheet="1" formatColumns="0" formatRows="0"/>
  <mergeCells count="35">
    <mergeCell ref="L5:U5"/>
    <mergeCell ref="L6:U6"/>
    <mergeCell ref="L9:M9"/>
    <mergeCell ref="L10:M10"/>
    <mergeCell ref="L11:M11"/>
    <mergeCell ref="O12:U12"/>
    <mergeCell ref="L13:L15"/>
    <mergeCell ref="M13:M15"/>
    <mergeCell ref="N13:N15"/>
    <mergeCell ref="O13:Q13"/>
    <mergeCell ref="R13:T14"/>
    <mergeCell ref="U13:U15"/>
    <mergeCell ref="V13:V15"/>
    <mergeCell ref="W13:W15"/>
    <mergeCell ref="O14:O15"/>
    <mergeCell ref="P14:Q14"/>
    <mergeCell ref="S15:T15"/>
    <mergeCell ref="S16:T16"/>
    <mergeCell ref="A17:A28"/>
    <mergeCell ref="O17:V17"/>
    <mergeCell ref="B18:B27"/>
    <mergeCell ref="O18:V18"/>
    <mergeCell ref="C19:C26"/>
    <mergeCell ref="O19:V19"/>
    <mergeCell ref="D20:D25"/>
    <mergeCell ref="I20:I25"/>
    <mergeCell ref="O20:V20"/>
    <mergeCell ref="E21:E24"/>
    <mergeCell ref="J21:J24"/>
    <mergeCell ref="O21:V21"/>
    <mergeCell ref="N22:N23"/>
    <mergeCell ref="R22:R23"/>
    <mergeCell ref="S22:S23"/>
    <mergeCell ref="T22:T23"/>
    <mergeCell ref="U22:U23"/>
  </mergeCells>
  <dataValidations count="7">
    <dataValidation type="textLength" operator="lessThanOrEqual" allowBlank="1" showErrorMessage="1" errorTitle="Ошибка" error="Допускается ввод не более 900 символов!" sqref="W17:W21 O20:V20 W22:W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2:R23 T22:T23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2:S23 U22:U23">
      <formula1>0</formula1>
      <formula2>0</formula2>
    </dataValidation>
    <dataValidation allowBlank="1" sqref="S24:S29">
      <formula1>0</formula1>
      <formula2>0</formula2>
    </dataValidation>
    <dataValidation allowBlank="1" promptTitle="checkPeriodRange" sqref="Q23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2">
      <formula1>900</formula1>
    </dataValidation>
    <dataValidation type="list" allowBlank="1" showErrorMessage="1" errorTitle="Ошибка" error="Выберите значение из списка" sqref="O21">
      <formula1>kind_of_cons</formula1>
      <formula2>0</formula2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J45"/>
  <sheetViews>
    <sheetView workbookViewId="0" topLeftCell="A1">
      <selection activeCell="A1" sqref="A1"/>
    </sheetView>
  </sheetViews>
  <sheetFormatPr defaultColWidth="9.140625" defaultRowHeight="11.25"/>
  <cols>
    <col min="1" max="6" width="10.57421875" style="153" hidden="1" customWidth="1"/>
    <col min="7" max="8" width="9.140625" style="217" hidden="1" customWidth="1"/>
    <col min="9" max="9" width="3.7109375" style="217" customWidth="1"/>
    <col min="10" max="11" width="3.7109375" style="218" customWidth="1"/>
    <col min="12" max="12" width="12.7109375" style="153" customWidth="1"/>
    <col min="13" max="13" width="47.421875" style="153" customWidth="1"/>
    <col min="14" max="14" width="1.421875" style="153" hidden="1" customWidth="1"/>
    <col min="15" max="15" width="15.7109375" style="153" customWidth="1"/>
    <col min="16" max="17" width="16.8515625" style="153" hidden="1" customWidth="1"/>
    <col min="18" max="18" width="11.7109375" style="153" customWidth="1"/>
    <col min="19" max="19" width="6.421875" style="153" customWidth="1"/>
    <col min="20" max="20" width="11.7109375" style="153" customWidth="1"/>
    <col min="21" max="21" width="11.57421875" style="153" hidden="1" customWidth="1"/>
    <col min="22" max="22" width="3.7109375" style="153" customWidth="1"/>
    <col min="23" max="23" width="30.7109375" style="153" customWidth="1"/>
    <col min="24" max="35" width="10.57421875" style="219" customWidth="1"/>
    <col min="36" max="16384" width="10.57421875" style="153" customWidth="1"/>
  </cols>
  <sheetData>
    <row r="1" ht="14.25" hidden="1"/>
    <row r="2" ht="14.25" hidden="1"/>
    <row r="3" ht="14.25" hidden="1"/>
    <row r="4" spans="10:21" ht="27" customHeight="1">
      <c r="J4" s="220"/>
      <c r="K4" s="220"/>
      <c r="L4" s="221"/>
      <c r="M4" s="221"/>
      <c r="N4" s="221"/>
      <c r="O4" s="160"/>
      <c r="P4" s="160"/>
      <c r="Q4" s="160"/>
      <c r="R4" s="160"/>
      <c r="S4" s="160"/>
      <c r="T4" s="160"/>
      <c r="U4" s="221"/>
    </row>
    <row r="5" spans="10:21" ht="24.75" customHeight="1">
      <c r="J5" s="220"/>
      <c r="K5" s="220"/>
      <c r="L5" s="222" t="s">
        <v>180</v>
      </c>
      <c r="M5" s="222"/>
      <c r="N5" s="222"/>
      <c r="O5" s="222"/>
      <c r="P5" s="222"/>
      <c r="Q5" s="222"/>
      <c r="R5" s="222"/>
      <c r="S5" s="222"/>
      <c r="T5" s="222"/>
      <c r="U5" s="222"/>
    </row>
    <row r="6" spans="10:21" ht="14.25" customHeight="1">
      <c r="J6" s="220"/>
      <c r="K6" s="220"/>
      <c r="L6" s="107">
        <f>IF(org=0,"Не определено",org)</f>
        <v>0</v>
      </c>
      <c r="M6" s="107"/>
      <c r="N6" s="107"/>
      <c r="O6" s="107"/>
      <c r="P6" s="107"/>
      <c r="Q6" s="107"/>
      <c r="R6" s="107"/>
      <c r="S6" s="107"/>
      <c r="T6" s="107"/>
      <c r="U6" s="107"/>
    </row>
    <row r="7" spans="10:21" ht="9.75" customHeight="1">
      <c r="J7" s="220"/>
      <c r="K7" s="220"/>
      <c r="L7" s="221"/>
      <c r="M7" s="221"/>
      <c r="N7" s="221"/>
      <c r="O7" s="223"/>
      <c r="P7" s="223"/>
      <c r="Q7" s="223"/>
      <c r="R7" s="223"/>
      <c r="S7" s="223"/>
      <c r="T7" s="223"/>
      <c r="U7" s="221"/>
    </row>
    <row r="8" spans="7:35" s="111" customFormat="1" ht="16.5" customHeight="1" hidden="1">
      <c r="G8" s="224"/>
      <c r="H8" s="224"/>
      <c r="L8" s="110"/>
      <c r="M8" s="112"/>
      <c r="P8" s="227"/>
      <c r="Q8" s="227"/>
      <c r="R8" s="227"/>
      <c r="S8" s="227"/>
      <c r="T8" s="227"/>
      <c r="U8" s="292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</row>
    <row r="9" spans="7:35" s="111" customFormat="1" ht="0" customHeight="1" hidden="1">
      <c r="G9" s="224"/>
      <c r="H9" s="224"/>
      <c r="L9" s="109"/>
      <c r="M9" s="109"/>
      <c r="N9" s="109"/>
      <c r="O9" s="293"/>
      <c r="P9" s="293"/>
      <c r="Q9" s="293"/>
      <c r="R9" s="293"/>
      <c r="S9" s="293"/>
      <c r="T9" s="293"/>
      <c r="U9" s="292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</row>
    <row r="10" spans="7:35" s="111" customFormat="1" ht="0" customHeight="1" hidden="1">
      <c r="G10" s="224"/>
      <c r="H10" s="224"/>
      <c r="L10" s="109"/>
      <c r="M10" s="109"/>
      <c r="N10" s="109"/>
      <c r="O10" s="293"/>
      <c r="P10" s="293"/>
      <c r="Q10" s="293"/>
      <c r="R10" s="293"/>
      <c r="S10" s="293"/>
      <c r="T10" s="293"/>
      <c r="U10" s="292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</row>
    <row r="11" spans="7:35" s="111" customFormat="1" ht="19.5" customHeight="1" hidden="1">
      <c r="G11" s="224"/>
      <c r="H11" s="224"/>
      <c r="L11" s="109"/>
      <c r="M11" s="109"/>
      <c r="N11" s="109"/>
      <c r="O11" s="293"/>
      <c r="P11" s="293"/>
      <c r="Q11" s="293"/>
      <c r="R11" s="293"/>
      <c r="S11" s="293"/>
      <c r="T11" s="293"/>
      <c r="U11" s="229" t="s">
        <v>160</v>
      </c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</row>
    <row r="12" spans="10:21" ht="15" customHeight="1">
      <c r="J12" s="220"/>
      <c r="K12" s="220"/>
      <c r="L12" s="221"/>
      <c r="M12" s="221"/>
      <c r="N12" s="221"/>
      <c r="O12" s="294"/>
      <c r="P12" s="294"/>
      <c r="Q12" s="294"/>
      <c r="R12" s="294"/>
      <c r="S12" s="294"/>
      <c r="T12" s="294"/>
      <c r="U12" s="294"/>
    </row>
    <row r="13" spans="10:23" ht="15" customHeight="1">
      <c r="J13" s="220"/>
      <c r="K13" s="220"/>
      <c r="L13" s="232" t="s">
        <v>72</v>
      </c>
      <c r="M13" s="232" t="s">
        <v>161</v>
      </c>
      <c r="N13" s="232"/>
      <c r="O13" s="233" t="s">
        <v>162</v>
      </c>
      <c r="P13" s="233"/>
      <c r="Q13" s="233"/>
      <c r="R13" s="234" t="s">
        <v>163</v>
      </c>
      <c r="S13" s="234"/>
      <c r="T13" s="234"/>
      <c r="U13" s="232" t="s">
        <v>164</v>
      </c>
      <c r="V13" s="295" t="s">
        <v>165</v>
      </c>
      <c r="W13" s="170" t="s">
        <v>79</v>
      </c>
    </row>
    <row r="14" spans="10:23" ht="15" customHeight="1">
      <c r="J14" s="220"/>
      <c r="K14" s="220"/>
      <c r="L14" s="232"/>
      <c r="M14" s="232"/>
      <c r="N14" s="232"/>
      <c r="O14" s="236" t="s">
        <v>166</v>
      </c>
      <c r="P14" s="236" t="s">
        <v>167</v>
      </c>
      <c r="Q14" s="236"/>
      <c r="R14" s="234"/>
      <c r="S14" s="234"/>
      <c r="T14" s="234"/>
      <c r="U14" s="232"/>
      <c r="V14" s="295"/>
      <c r="W14" s="170"/>
    </row>
    <row r="15" spans="10:23" ht="57.75" customHeight="1">
      <c r="J15" s="220"/>
      <c r="K15" s="220"/>
      <c r="L15" s="232"/>
      <c r="M15" s="232"/>
      <c r="N15" s="232"/>
      <c r="O15" s="236"/>
      <c r="P15" s="237" t="s">
        <v>168</v>
      </c>
      <c r="Q15" s="237" t="s">
        <v>169</v>
      </c>
      <c r="R15" s="238" t="s">
        <v>170</v>
      </c>
      <c r="S15" s="238" t="s">
        <v>171</v>
      </c>
      <c r="T15" s="238"/>
      <c r="U15" s="232"/>
      <c r="V15" s="295"/>
      <c r="W15" s="170"/>
    </row>
    <row r="16" spans="10:23" ht="14.25">
      <c r="J16" s="220"/>
      <c r="K16" s="240">
        <v>1</v>
      </c>
      <c r="L16" s="123" t="s">
        <v>82</v>
      </c>
      <c r="M16" s="123" t="s">
        <v>83</v>
      </c>
      <c r="N16" s="296" t="s">
        <v>83</v>
      </c>
      <c r="O16" s="242">
        <f ca="1">OFFSET(O16,0,-1)+1</f>
        <v>3</v>
      </c>
      <c r="P16" s="242">
        <f ca="1">OFFSET(P16,0,-1)+1</f>
        <v>4</v>
      </c>
      <c r="Q16" s="242">
        <f ca="1">OFFSET(Q16,0,-1)+1</f>
        <v>5</v>
      </c>
      <c r="R16" s="242">
        <f ca="1">OFFSET(R16,0,-1)+1</f>
        <v>6</v>
      </c>
      <c r="S16" s="244">
        <f ca="1">OFFSET(S16,0,-1)+1</f>
        <v>7</v>
      </c>
      <c r="T16" s="244">
        <f ca="1">OFFSET(T16,0,-1)+1</f>
        <v>8</v>
      </c>
      <c r="U16" s="242">
        <f ca="1">OFFSET(U16,0,-1)+1</f>
        <v>9</v>
      </c>
      <c r="V16" s="241">
        <f ca="1">OFFSET(V16,0,-1)</f>
        <v>9</v>
      </c>
      <c r="W16" s="242">
        <f ca="1">OFFSET(W16,0,-1)+1</f>
        <v>10</v>
      </c>
    </row>
    <row r="17" spans="1:23" ht="16.5" customHeight="1">
      <c r="A17" s="245">
        <v>1</v>
      </c>
      <c r="B17" s="246"/>
      <c r="C17" s="246"/>
      <c r="D17" s="246"/>
      <c r="E17" s="247"/>
      <c r="F17" s="245"/>
      <c r="G17" s="245"/>
      <c r="H17" s="245"/>
      <c r="I17" s="248"/>
      <c r="J17" s="249"/>
      <c r="K17" s="249"/>
      <c r="L17" s="250" t="e">
        <f>#N/A</f>
        <v>#NAME?</v>
      </c>
      <c r="M17" s="226" t="s">
        <v>76</v>
      </c>
      <c r="N17" s="251"/>
      <c r="O17" s="136">
        <f>IF('Перечень тарифов'!J22="","",""&amp;'Перечень тарифов'!J22&amp;"")</f>
        <v>0</v>
      </c>
      <c r="P17" s="136"/>
      <c r="Q17" s="136"/>
      <c r="R17" s="136"/>
      <c r="S17" s="136"/>
      <c r="T17" s="136"/>
      <c r="U17" s="136"/>
      <c r="V17" s="136"/>
      <c r="W17" s="252" t="s">
        <v>37</v>
      </c>
    </row>
    <row r="18" spans="1:23" ht="16.5" customHeight="1">
      <c r="A18" s="245"/>
      <c r="B18" s="245">
        <v>1</v>
      </c>
      <c r="C18" s="246"/>
      <c r="D18" s="246"/>
      <c r="E18" s="245"/>
      <c r="F18" s="245"/>
      <c r="G18" s="245"/>
      <c r="H18" s="245"/>
      <c r="I18" s="167"/>
      <c r="J18" s="253"/>
      <c r="K18" s="153"/>
      <c r="L18" s="254" t="e">
        <f>#N/A</f>
        <v>#NAME?</v>
      </c>
      <c r="M18" s="255" t="s">
        <v>105</v>
      </c>
      <c r="N18" s="251"/>
      <c r="O18" s="136">
        <f>IF('Перечень тарифов'!N22="","",""&amp;'Перечень тарифов'!N22&amp;"")</f>
        <v>0</v>
      </c>
      <c r="P18" s="136"/>
      <c r="Q18" s="136"/>
      <c r="R18" s="136"/>
      <c r="S18" s="136"/>
      <c r="T18" s="136"/>
      <c r="U18" s="136"/>
      <c r="V18" s="136"/>
      <c r="W18" s="252" t="s">
        <v>37</v>
      </c>
    </row>
    <row r="19" spans="1:23" ht="24.75" customHeight="1" hidden="1">
      <c r="A19" s="245"/>
      <c r="B19" s="245"/>
      <c r="C19" s="245">
        <v>1</v>
      </c>
      <c r="D19" s="246"/>
      <c r="E19" s="245"/>
      <c r="F19" s="245"/>
      <c r="G19" s="245"/>
      <c r="H19" s="245"/>
      <c r="I19" s="256"/>
      <c r="J19" s="253"/>
      <c r="K19" s="257"/>
      <c r="L19" s="254" t="e">
        <f>#N/A</f>
        <v>#NAME?</v>
      </c>
      <c r="M19" s="258"/>
      <c r="N19" s="251"/>
      <c r="O19" s="136"/>
      <c r="P19" s="136"/>
      <c r="Q19" s="136"/>
      <c r="R19" s="136"/>
      <c r="S19" s="136"/>
      <c r="T19" s="136"/>
      <c r="U19" s="136"/>
      <c r="V19" s="136"/>
      <c r="W19" s="252"/>
    </row>
    <row r="20" spans="1:23" ht="16.5" customHeight="1">
      <c r="A20" s="245"/>
      <c r="B20" s="245"/>
      <c r="C20" s="245"/>
      <c r="D20" s="245">
        <v>1</v>
      </c>
      <c r="E20" s="245"/>
      <c r="F20" s="245"/>
      <c r="G20" s="245"/>
      <c r="H20" s="245"/>
      <c r="I20" s="159"/>
      <c r="J20" s="253"/>
      <c r="K20" s="257"/>
      <c r="L20" s="254" t="e">
        <f>#N/A</f>
        <v>#NAME?</v>
      </c>
      <c r="M20" s="260" t="s">
        <v>173</v>
      </c>
      <c r="N20" s="251"/>
      <c r="O20" s="261" t="s">
        <v>37</v>
      </c>
      <c r="P20" s="261"/>
      <c r="Q20" s="261"/>
      <c r="R20" s="261"/>
      <c r="S20" s="261"/>
      <c r="T20" s="261"/>
      <c r="U20" s="261"/>
      <c r="V20" s="261"/>
      <c r="W20" s="262"/>
    </row>
    <row r="21" spans="1:27" ht="16.5" customHeight="1">
      <c r="A21" s="245"/>
      <c r="B21" s="245"/>
      <c r="C21" s="245"/>
      <c r="D21" s="245"/>
      <c r="E21" s="245">
        <v>1</v>
      </c>
      <c r="F21" s="245"/>
      <c r="G21" s="245"/>
      <c r="H21" s="245"/>
      <c r="I21" s="159"/>
      <c r="J21" s="159"/>
      <c r="K21" s="257"/>
      <c r="L21" s="254" t="e">
        <f>#N/A</f>
        <v>#NAME?</v>
      </c>
      <c r="M21" s="263" t="s">
        <v>174</v>
      </c>
      <c r="N21" s="264"/>
      <c r="O21" s="265" t="s">
        <v>181</v>
      </c>
      <c r="P21" s="265"/>
      <c r="Q21" s="265"/>
      <c r="R21" s="265"/>
      <c r="S21" s="265"/>
      <c r="T21" s="265"/>
      <c r="U21" s="265"/>
      <c r="V21" s="265"/>
      <c r="W21" s="252" t="s">
        <v>37</v>
      </c>
      <c r="Y21" s="259" t="e">
        <f>#N/A</f>
        <v>#NAME?</v>
      </c>
      <c r="AA21" s="259"/>
    </row>
    <row r="22" spans="1:29" ht="16.5" customHeight="1">
      <c r="A22" s="245"/>
      <c r="B22" s="245"/>
      <c r="C22" s="245"/>
      <c r="D22" s="245"/>
      <c r="E22" s="245"/>
      <c r="F22" s="246">
        <v>1</v>
      </c>
      <c r="G22" s="246"/>
      <c r="H22" s="246"/>
      <c r="I22" s="159"/>
      <c r="J22" s="159"/>
      <c r="K22" s="266"/>
      <c r="L22" s="254" t="e">
        <f>#N/A</f>
        <v>#NAME?</v>
      </c>
      <c r="M22" s="267"/>
      <c r="N22" s="297"/>
      <c r="O22" s="298">
        <v>19.28</v>
      </c>
      <c r="P22" s="268"/>
      <c r="Q22" s="268"/>
      <c r="R22" s="75" t="s">
        <v>39</v>
      </c>
      <c r="S22" s="269" t="s">
        <v>61</v>
      </c>
      <c r="T22" s="75" t="s">
        <v>41</v>
      </c>
      <c r="U22" s="269" t="s">
        <v>37</v>
      </c>
      <c r="V22" s="299"/>
      <c r="W22" s="252" t="s">
        <v>37</v>
      </c>
      <c r="X22" s="219" t="e">
        <f>#N/A</f>
        <v>#NAME?</v>
      </c>
      <c r="Y22" s="259"/>
      <c r="Z22" s="259">
        <f>IF(M22="","",M22)</f>
      </c>
      <c r="AA22" s="259"/>
      <c r="AB22" s="259"/>
      <c r="AC22" s="259"/>
    </row>
    <row r="23" spans="1:29" ht="0" customHeight="1" hidden="1">
      <c r="A23" s="245"/>
      <c r="B23" s="245"/>
      <c r="C23" s="245"/>
      <c r="D23" s="245"/>
      <c r="E23" s="245"/>
      <c r="F23" s="246"/>
      <c r="G23" s="246"/>
      <c r="H23" s="246"/>
      <c r="I23" s="159"/>
      <c r="J23" s="159"/>
      <c r="K23" s="266"/>
      <c r="L23" s="271"/>
      <c r="M23" s="272"/>
      <c r="N23" s="300"/>
      <c r="O23" s="268"/>
      <c r="P23" s="268"/>
      <c r="Q23" s="275">
        <f>R22&amp;"-"&amp;T22</f>
        <v>0</v>
      </c>
      <c r="R23" s="75"/>
      <c r="S23" s="269"/>
      <c r="T23" s="75"/>
      <c r="U23" s="269"/>
      <c r="V23" s="299"/>
      <c r="W23" s="262"/>
      <c r="Y23" s="259"/>
      <c r="Z23" s="259"/>
      <c r="AA23" s="259"/>
      <c r="AB23" s="259"/>
      <c r="AC23" s="259"/>
    </row>
    <row r="24" spans="1:35" s="1" customFormat="1" ht="15" customHeight="1">
      <c r="A24" s="245"/>
      <c r="B24" s="245"/>
      <c r="C24" s="245"/>
      <c r="D24" s="245"/>
      <c r="E24" s="245"/>
      <c r="F24" s="246"/>
      <c r="G24" s="246"/>
      <c r="H24" s="246"/>
      <c r="I24" s="159"/>
      <c r="J24" s="159"/>
      <c r="K24" s="276"/>
      <c r="L24" s="277"/>
      <c r="M24" s="278" t="s">
        <v>175</v>
      </c>
      <c r="N24" s="284"/>
      <c r="O24" s="280"/>
      <c r="P24" s="280"/>
      <c r="Q24" s="280"/>
      <c r="R24" s="279"/>
      <c r="S24" s="281"/>
      <c r="T24" s="279"/>
      <c r="U24" s="284"/>
      <c r="V24" s="281"/>
      <c r="W24" s="282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</row>
    <row r="25" spans="1:35" s="1" customFormat="1" ht="15" customHeight="1">
      <c r="A25" s="245"/>
      <c r="B25" s="245"/>
      <c r="C25" s="245"/>
      <c r="D25" s="245"/>
      <c r="E25" s="246"/>
      <c r="F25" s="245"/>
      <c r="G25" s="245"/>
      <c r="H25" s="245"/>
      <c r="I25" s="159"/>
      <c r="J25" s="283"/>
      <c r="K25" s="276"/>
      <c r="L25" s="277"/>
      <c r="M25" s="284" t="s">
        <v>176</v>
      </c>
      <c r="N25" s="288"/>
      <c r="O25" s="280"/>
      <c r="P25" s="280"/>
      <c r="Q25" s="280"/>
      <c r="R25" s="279"/>
      <c r="S25" s="281"/>
      <c r="T25" s="279"/>
      <c r="U25" s="288"/>
      <c r="V25" s="281"/>
      <c r="W25" s="285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</row>
    <row r="26" spans="1:35" s="1" customFormat="1" ht="15" customHeight="1">
      <c r="A26" s="245"/>
      <c r="B26" s="245"/>
      <c r="C26" s="245"/>
      <c r="D26" s="246"/>
      <c r="E26" s="286"/>
      <c r="F26" s="245"/>
      <c r="G26" s="245"/>
      <c r="H26" s="245"/>
      <c r="I26" s="287"/>
      <c r="J26" s="283"/>
      <c r="K26" s="249"/>
      <c r="L26" s="277"/>
      <c r="M26" s="288" t="s">
        <v>177</v>
      </c>
      <c r="N26" s="289"/>
      <c r="O26" s="280"/>
      <c r="P26" s="280"/>
      <c r="Q26" s="280"/>
      <c r="R26" s="279"/>
      <c r="S26" s="281"/>
      <c r="T26" s="279"/>
      <c r="U26" s="289"/>
      <c r="V26" s="281"/>
      <c r="W26" s="285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</row>
    <row r="27" spans="1:36" ht="16.5" customHeight="1">
      <c r="A27" s="245"/>
      <c r="B27" s="245">
        <v>2</v>
      </c>
      <c r="C27" s="246"/>
      <c r="D27" s="246"/>
      <c r="E27" s="245"/>
      <c r="F27" s="245"/>
      <c r="G27" s="245"/>
      <c r="H27" s="245"/>
      <c r="I27" s="167"/>
      <c r="J27" s="253"/>
      <c r="K27" s="153"/>
      <c r="L27" s="254" t="e">
        <f>#N/A</f>
        <v>#NAME?</v>
      </c>
      <c r="M27" s="255" t="s">
        <v>105</v>
      </c>
      <c r="N27" s="251"/>
      <c r="O27" s="136">
        <f>IF('Перечень тарифов'!N24="","",""&amp;'Перечень тарифов'!N24&amp;"")</f>
        <v>0</v>
      </c>
      <c r="P27" s="136"/>
      <c r="Q27" s="136"/>
      <c r="R27" s="136"/>
      <c r="S27" s="136"/>
      <c r="T27" s="136"/>
      <c r="U27" s="136"/>
      <c r="V27" s="136"/>
      <c r="W27" s="252" t="s">
        <v>37</v>
      </c>
      <c r="AJ27" s="219"/>
    </row>
    <row r="28" spans="1:36" ht="24.75" customHeight="1" hidden="1">
      <c r="A28" s="245"/>
      <c r="B28" s="245"/>
      <c r="C28" s="245">
        <v>1</v>
      </c>
      <c r="D28" s="246"/>
      <c r="E28" s="245"/>
      <c r="F28" s="245"/>
      <c r="G28" s="245"/>
      <c r="H28" s="245"/>
      <c r="I28" s="256"/>
      <c r="J28" s="253"/>
      <c r="K28" s="257"/>
      <c r="L28" s="254" t="e">
        <f>#N/A</f>
        <v>#NAME?</v>
      </c>
      <c r="M28" s="258"/>
      <c r="N28" s="251"/>
      <c r="O28" s="136"/>
      <c r="P28" s="136"/>
      <c r="Q28" s="136"/>
      <c r="R28" s="136"/>
      <c r="S28" s="136"/>
      <c r="T28" s="136"/>
      <c r="U28" s="136"/>
      <c r="V28" s="136"/>
      <c r="W28" s="252"/>
      <c r="AJ28" s="219"/>
    </row>
    <row r="29" spans="1:36" ht="16.5" customHeight="1">
      <c r="A29" s="245"/>
      <c r="B29" s="245"/>
      <c r="C29" s="245"/>
      <c r="D29" s="245">
        <v>1</v>
      </c>
      <c r="E29" s="245"/>
      <c r="F29" s="245"/>
      <c r="G29" s="245"/>
      <c r="H29" s="245"/>
      <c r="I29" s="159"/>
      <c r="J29" s="253"/>
      <c r="K29" s="257"/>
      <c r="L29" s="254" t="e">
        <f>#N/A</f>
        <v>#NAME?</v>
      </c>
      <c r="M29" s="260" t="s">
        <v>173</v>
      </c>
      <c r="N29" s="251"/>
      <c r="O29" s="261" t="s">
        <v>37</v>
      </c>
      <c r="P29" s="261"/>
      <c r="Q29" s="261"/>
      <c r="R29" s="261"/>
      <c r="S29" s="261"/>
      <c r="T29" s="261"/>
      <c r="U29" s="261"/>
      <c r="V29" s="261"/>
      <c r="W29" s="252" t="s">
        <v>37</v>
      </c>
      <c r="AJ29" s="219"/>
    </row>
    <row r="30" spans="1:36" ht="16.5" customHeight="1">
      <c r="A30" s="245"/>
      <c r="B30" s="245"/>
      <c r="C30" s="245"/>
      <c r="D30" s="245"/>
      <c r="E30" s="245">
        <v>1</v>
      </c>
      <c r="F30" s="245"/>
      <c r="G30" s="245"/>
      <c r="H30" s="245"/>
      <c r="I30" s="159"/>
      <c r="J30" s="159"/>
      <c r="K30" s="257"/>
      <c r="L30" s="254" t="e">
        <f>#N/A</f>
        <v>#NAME?</v>
      </c>
      <c r="M30" s="263" t="s">
        <v>174</v>
      </c>
      <c r="N30" s="264"/>
      <c r="O30" s="301" t="s">
        <v>181</v>
      </c>
      <c r="P30" s="301"/>
      <c r="Q30" s="301"/>
      <c r="R30" s="301"/>
      <c r="S30" s="301"/>
      <c r="T30" s="301"/>
      <c r="U30" s="301"/>
      <c r="V30" s="301"/>
      <c r="W30" s="252" t="s">
        <v>37</v>
      </c>
      <c r="Y30" s="259" t="e">
        <f>#N/A</f>
        <v>#NAME?</v>
      </c>
      <c r="AA30" s="259"/>
      <c r="AJ30" s="219"/>
    </row>
    <row r="31" spans="1:36" ht="16.5" customHeight="1">
      <c r="A31" s="245"/>
      <c r="B31" s="245"/>
      <c r="C31" s="245"/>
      <c r="D31" s="245"/>
      <c r="E31" s="245"/>
      <c r="F31" s="246">
        <v>1</v>
      </c>
      <c r="G31" s="246"/>
      <c r="H31" s="246"/>
      <c r="I31" s="159"/>
      <c r="J31" s="159"/>
      <c r="K31" s="266"/>
      <c r="L31" s="254" t="e">
        <f>#N/A</f>
        <v>#NAME?</v>
      </c>
      <c r="M31" s="267"/>
      <c r="N31" s="297"/>
      <c r="O31" s="298">
        <v>64.71</v>
      </c>
      <c r="P31" s="268"/>
      <c r="Q31" s="268"/>
      <c r="R31" s="75" t="s">
        <v>39</v>
      </c>
      <c r="S31" s="269" t="s">
        <v>61</v>
      </c>
      <c r="T31" s="75" t="s">
        <v>41</v>
      </c>
      <c r="U31" s="269" t="s">
        <v>37</v>
      </c>
      <c r="V31" s="299"/>
      <c r="W31" s="252" t="s">
        <v>37</v>
      </c>
      <c r="X31" s="219" t="e">
        <f>#N/A</f>
        <v>#NAME?</v>
      </c>
      <c r="Y31" s="259"/>
      <c r="Z31" s="259">
        <f>IF(M31="","",M31)</f>
      </c>
      <c r="AA31" s="259"/>
      <c r="AB31" s="259"/>
      <c r="AC31" s="259"/>
      <c r="AJ31" s="219"/>
    </row>
    <row r="32" spans="1:36" ht="0" customHeight="1" hidden="1">
      <c r="A32" s="245"/>
      <c r="B32" s="245"/>
      <c r="C32" s="245"/>
      <c r="D32" s="245"/>
      <c r="E32" s="245"/>
      <c r="F32" s="246"/>
      <c r="G32" s="246"/>
      <c r="H32" s="246"/>
      <c r="I32" s="159"/>
      <c r="J32" s="159"/>
      <c r="K32" s="266"/>
      <c r="L32" s="271"/>
      <c r="M32" s="272"/>
      <c r="N32" s="300"/>
      <c r="O32" s="268"/>
      <c r="P32" s="268"/>
      <c r="Q32" s="275">
        <f>R31&amp;"-"&amp;T31</f>
        <v>0</v>
      </c>
      <c r="R32" s="75"/>
      <c r="S32" s="269"/>
      <c r="T32" s="75"/>
      <c r="U32" s="269"/>
      <c r="V32" s="299"/>
      <c r="W32" s="262"/>
      <c r="AJ32" s="219"/>
    </row>
    <row r="33" spans="1:36" s="1" customFormat="1" ht="15" customHeight="1">
      <c r="A33" s="245"/>
      <c r="B33" s="245"/>
      <c r="C33" s="245"/>
      <c r="D33" s="245"/>
      <c r="E33" s="245"/>
      <c r="F33" s="246"/>
      <c r="G33" s="246"/>
      <c r="H33" s="246"/>
      <c r="I33" s="159"/>
      <c r="J33" s="159"/>
      <c r="K33" s="276"/>
      <c r="L33" s="277"/>
      <c r="M33" s="278" t="s">
        <v>175</v>
      </c>
      <c r="N33" s="284"/>
      <c r="O33" s="280"/>
      <c r="P33" s="280"/>
      <c r="Q33" s="280"/>
      <c r="R33" s="279"/>
      <c r="S33" s="281"/>
      <c r="T33" s="279"/>
      <c r="U33" s="284"/>
      <c r="V33" s="281"/>
      <c r="W33" s="282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</row>
    <row r="34" spans="1:36" s="1" customFormat="1" ht="15" customHeight="1">
      <c r="A34" s="245"/>
      <c r="B34" s="245"/>
      <c r="C34" s="245"/>
      <c r="D34" s="245"/>
      <c r="E34" s="246"/>
      <c r="F34" s="245"/>
      <c r="G34" s="245"/>
      <c r="H34" s="245"/>
      <c r="I34" s="159"/>
      <c r="J34" s="283"/>
      <c r="K34" s="276"/>
      <c r="L34" s="277"/>
      <c r="M34" s="284" t="s">
        <v>176</v>
      </c>
      <c r="N34" s="288"/>
      <c r="O34" s="280"/>
      <c r="P34" s="280"/>
      <c r="Q34" s="280"/>
      <c r="R34" s="279"/>
      <c r="S34" s="281"/>
      <c r="T34" s="279"/>
      <c r="U34" s="288"/>
      <c r="V34" s="281"/>
      <c r="W34" s="285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</row>
    <row r="35" spans="1:36" s="1" customFormat="1" ht="15" customHeight="1">
      <c r="A35" s="245"/>
      <c r="B35" s="245"/>
      <c r="C35" s="245"/>
      <c r="D35" s="246"/>
      <c r="E35" s="286"/>
      <c r="F35" s="245"/>
      <c r="G35" s="245"/>
      <c r="H35" s="245"/>
      <c r="I35" s="287"/>
      <c r="J35" s="283"/>
      <c r="K35" s="249"/>
      <c r="L35" s="277"/>
      <c r="M35" s="288" t="s">
        <v>177</v>
      </c>
      <c r="N35" s="289"/>
      <c r="O35" s="280"/>
      <c r="P35" s="280"/>
      <c r="Q35" s="280"/>
      <c r="R35" s="279"/>
      <c r="S35" s="281"/>
      <c r="T35" s="279"/>
      <c r="U35" s="289"/>
      <c r="V35" s="281"/>
      <c r="W35" s="285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</row>
    <row r="36" spans="1:36" ht="16.5" customHeight="1">
      <c r="A36" s="245"/>
      <c r="B36" s="245">
        <v>3</v>
      </c>
      <c r="C36" s="246"/>
      <c r="D36" s="246"/>
      <c r="E36" s="245"/>
      <c r="F36" s="245"/>
      <c r="G36" s="245"/>
      <c r="H36" s="245"/>
      <c r="I36" s="167"/>
      <c r="J36" s="253"/>
      <c r="K36" s="153"/>
      <c r="L36" s="254" t="e">
        <f>#N/A</f>
        <v>#NAME?</v>
      </c>
      <c r="M36" s="255" t="s">
        <v>105</v>
      </c>
      <c r="N36" s="251"/>
      <c r="O36" s="136">
        <f>IF('Перечень тарифов'!N26="","",""&amp;'Перечень тарифов'!N26&amp;"")</f>
        <v>0</v>
      </c>
      <c r="P36" s="136"/>
      <c r="Q36" s="136"/>
      <c r="R36" s="136"/>
      <c r="S36" s="136"/>
      <c r="T36" s="136"/>
      <c r="U36" s="136"/>
      <c r="V36" s="136"/>
      <c r="W36" s="252" t="s">
        <v>37</v>
      </c>
      <c r="AJ36" s="219"/>
    </row>
    <row r="37" spans="1:36" ht="24.75" customHeight="1" hidden="1">
      <c r="A37" s="245"/>
      <c r="B37" s="245"/>
      <c r="C37" s="245">
        <v>1</v>
      </c>
      <c r="D37" s="246"/>
      <c r="E37" s="245"/>
      <c r="F37" s="245"/>
      <c r="G37" s="245"/>
      <c r="H37" s="245"/>
      <c r="I37" s="256"/>
      <c r="J37" s="253"/>
      <c r="K37" s="257"/>
      <c r="L37" s="254" t="e">
        <f>#N/A</f>
        <v>#NAME?</v>
      </c>
      <c r="M37" s="258"/>
      <c r="N37" s="251"/>
      <c r="O37" s="136"/>
      <c r="P37" s="136"/>
      <c r="Q37" s="136"/>
      <c r="R37" s="136"/>
      <c r="S37" s="136"/>
      <c r="T37" s="136"/>
      <c r="U37" s="136"/>
      <c r="V37" s="136"/>
      <c r="W37" s="252"/>
      <c r="AJ37" s="219"/>
    </row>
    <row r="38" spans="1:36" ht="16.5" customHeight="1">
      <c r="A38" s="245"/>
      <c r="B38" s="245"/>
      <c r="C38" s="245"/>
      <c r="D38" s="245">
        <v>1</v>
      </c>
      <c r="E38" s="245"/>
      <c r="F38" s="245"/>
      <c r="G38" s="245"/>
      <c r="H38" s="245"/>
      <c r="I38" s="159"/>
      <c r="J38" s="253"/>
      <c r="K38" s="257"/>
      <c r="L38" s="254" t="e">
        <f>#N/A</f>
        <v>#NAME?</v>
      </c>
      <c r="M38" s="260" t="s">
        <v>173</v>
      </c>
      <c r="N38" s="251"/>
      <c r="O38" s="261" t="s">
        <v>37</v>
      </c>
      <c r="P38" s="261"/>
      <c r="Q38" s="261"/>
      <c r="R38" s="261"/>
      <c r="S38" s="261"/>
      <c r="T38" s="261"/>
      <c r="U38" s="261"/>
      <c r="V38" s="261"/>
      <c r="W38" s="252" t="s">
        <v>37</v>
      </c>
      <c r="AJ38" s="219"/>
    </row>
    <row r="39" spans="1:36" ht="16.5" customHeight="1">
      <c r="A39" s="245"/>
      <c r="B39" s="245"/>
      <c r="C39" s="245"/>
      <c r="D39" s="245"/>
      <c r="E39" s="245">
        <v>1</v>
      </c>
      <c r="F39" s="245"/>
      <c r="G39" s="245"/>
      <c r="H39" s="245"/>
      <c r="I39" s="159"/>
      <c r="J39" s="159"/>
      <c r="K39" s="257"/>
      <c r="L39" s="254" t="e">
        <f>#N/A</f>
        <v>#NAME?</v>
      </c>
      <c r="M39" s="263" t="s">
        <v>174</v>
      </c>
      <c r="N39" s="264"/>
      <c r="O39" s="301" t="s">
        <v>181</v>
      </c>
      <c r="P39" s="301"/>
      <c r="Q39" s="301"/>
      <c r="R39" s="301"/>
      <c r="S39" s="301"/>
      <c r="T39" s="301"/>
      <c r="U39" s="301"/>
      <c r="V39" s="301"/>
      <c r="W39" s="252" t="s">
        <v>37</v>
      </c>
      <c r="Y39" s="259" t="e">
        <f>#N/A</f>
        <v>#NAME?</v>
      </c>
      <c r="AA39" s="259"/>
      <c r="AJ39" s="219"/>
    </row>
    <row r="40" spans="1:36" ht="16.5" customHeight="1">
      <c r="A40" s="245"/>
      <c r="B40" s="245"/>
      <c r="C40" s="245"/>
      <c r="D40" s="245"/>
      <c r="E40" s="245"/>
      <c r="F40" s="246">
        <v>1</v>
      </c>
      <c r="G40" s="246"/>
      <c r="H40" s="246"/>
      <c r="I40" s="159"/>
      <c r="J40" s="159"/>
      <c r="K40" s="266"/>
      <c r="L40" s="254" t="e">
        <f>#N/A</f>
        <v>#NAME?</v>
      </c>
      <c r="M40" s="267"/>
      <c r="N40" s="297"/>
      <c r="O40" s="298">
        <v>18.3</v>
      </c>
      <c r="P40" s="268"/>
      <c r="Q40" s="268"/>
      <c r="R40" s="75" t="s">
        <v>39</v>
      </c>
      <c r="S40" s="269" t="s">
        <v>61</v>
      </c>
      <c r="T40" s="75" t="s">
        <v>41</v>
      </c>
      <c r="U40" s="269" t="s">
        <v>37</v>
      </c>
      <c r="V40" s="299"/>
      <c r="W40" s="252" t="s">
        <v>37</v>
      </c>
      <c r="X40" s="219" t="e">
        <f>#N/A</f>
        <v>#NAME?</v>
      </c>
      <c r="Y40" s="259"/>
      <c r="Z40" s="259">
        <f>IF(M40="","",M40)</f>
      </c>
      <c r="AA40" s="259"/>
      <c r="AB40" s="259"/>
      <c r="AC40" s="259"/>
      <c r="AJ40" s="219"/>
    </row>
    <row r="41" spans="1:36" ht="0" customHeight="1" hidden="1">
      <c r="A41" s="245"/>
      <c r="B41" s="245"/>
      <c r="C41" s="245"/>
      <c r="D41" s="245"/>
      <c r="E41" s="245"/>
      <c r="F41" s="246"/>
      <c r="G41" s="246"/>
      <c r="H41" s="246"/>
      <c r="I41" s="159"/>
      <c r="J41" s="159"/>
      <c r="K41" s="266"/>
      <c r="L41" s="271"/>
      <c r="M41" s="272"/>
      <c r="N41" s="300"/>
      <c r="O41" s="268"/>
      <c r="P41" s="268"/>
      <c r="Q41" s="275">
        <f>R40&amp;"-"&amp;T40</f>
        <v>0</v>
      </c>
      <c r="R41" s="75"/>
      <c r="S41" s="269"/>
      <c r="T41" s="75"/>
      <c r="U41" s="269"/>
      <c r="V41" s="299"/>
      <c r="W41" s="262"/>
      <c r="AJ41" s="219"/>
    </row>
    <row r="42" spans="1:36" s="1" customFormat="1" ht="15" customHeight="1">
      <c r="A42" s="245"/>
      <c r="B42" s="245"/>
      <c r="C42" s="245"/>
      <c r="D42" s="245"/>
      <c r="E42" s="245"/>
      <c r="F42" s="246"/>
      <c r="G42" s="246"/>
      <c r="H42" s="246"/>
      <c r="I42" s="159"/>
      <c r="J42" s="159"/>
      <c r="K42" s="276"/>
      <c r="L42" s="277"/>
      <c r="M42" s="278" t="s">
        <v>175</v>
      </c>
      <c r="N42" s="284"/>
      <c r="O42" s="280"/>
      <c r="P42" s="280"/>
      <c r="Q42" s="280"/>
      <c r="R42" s="279"/>
      <c r="S42" s="281"/>
      <c r="T42" s="279"/>
      <c r="U42" s="284"/>
      <c r="V42" s="281"/>
      <c r="W42" s="282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</row>
    <row r="43" spans="1:36" s="1" customFormat="1" ht="15" customHeight="1">
      <c r="A43" s="245"/>
      <c r="B43" s="245"/>
      <c r="C43" s="245"/>
      <c r="D43" s="245"/>
      <c r="E43" s="246"/>
      <c r="F43" s="245"/>
      <c r="G43" s="245"/>
      <c r="H43" s="245"/>
      <c r="I43" s="159"/>
      <c r="J43" s="283"/>
      <c r="K43" s="276"/>
      <c r="L43" s="277"/>
      <c r="M43" s="284" t="s">
        <v>176</v>
      </c>
      <c r="N43" s="288"/>
      <c r="O43" s="280"/>
      <c r="P43" s="280"/>
      <c r="Q43" s="280"/>
      <c r="R43" s="279"/>
      <c r="S43" s="281"/>
      <c r="T43" s="279"/>
      <c r="U43" s="288"/>
      <c r="V43" s="281"/>
      <c r="W43" s="285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</row>
    <row r="44" spans="1:36" s="1" customFormat="1" ht="15" customHeight="1">
      <c r="A44" s="245"/>
      <c r="B44" s="245"/>
      <c r="C44" s="245"/>
      <c r="D44" s="246"/>
      <c r="E44" s="286"/>
      <c r="F44" s="245"/>
      <c r="G44" s="245"/>
      <c r="H44" s="245"/>
      <c r="I44" s="287"/>
      <c r="J44" s="283"/>
      <c r="K44" s="249"/>
      <c r="L44" s="277"/>
      <c r="M44" s="288" t="s">
        <v>177</v>
      </c>
      <c r="N44" s="289"/>
      <c r="O44" s="280"/>
      <c r="P44" s="280"/>
      <c r="Q44" s="280"/>
      <c r="R44" s="279"/>
      <c r="S44" s="281"/>
      <c r="T44" s="279"/>
      <c r="U44" s="289"/>
      <c r="V44" s="281"/>
      <c r="W44" s="285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</row>
    <row r="45" spans="12:21" ht="3" customHeight="1">
      <c r="L45" s="302"/>
      <c r="M45" s="302"/>
      <c r="N45" s="302"/>
      <c r="O45" s="302"/>
      <c r="P45" s="302"/>
      <c r="Q45" s="302"/>
      <c r="R45" s="302"/>
      <c r="S45" s="302"/>
      <c r="T45" s="302"/>
      <c r="U45" s="302"/>
    </row>
  </sheetData>
  <sheetProtection password="FA9C" sheet="1" formatColumns="0" formatRows="0"/>
  <mergeCells count="64">
    <mergeCell ref="L5:U5"/>
    <mergeCell ref="L6:U6"/>
    <mergeCell ref="L9:M9"/>
    <mergeCell ref="O9:T9"/>
    <mergeCell ref="L10:M10"/>
    <mergeCell ref="O10:T10"/>
    <mergeCell ref="L11:M11"/>
    <mergeCell ref="O11:T11"/>
    <mergeCell ref="O12:U12"/>
    <mergeCell ref="L13:L15"/>
    <mergeCell ref="M13:M15"/>
    <mergeCell ref="N13:N15"/>
    <mergeCell ref="O13:Q13"/>
    <mergeCell ref="R13:T14"/>
    <mergeCell ref="U13:U15"/>
    <mergeCell ref="V13:V15"/>
    <mergeCell ref="W13:W15"/>
    <mergeCell ref="O14:O15"/>
    <mergeCell ref="P14:Q14"/>
    <mergeCell ref="S15:T15"/>
    <mergeCell ref="A17:A44"/>
    <mergeCell ref="O17:V17"/>
    <mergeCell ref="B18:B26"/>
    <mergeCell ref="O18:V18"/>
    <mergeCell ref="C19:C26"/>
    <mergeCell ref="O19:V19"/>
    <mergeCell ref="D20:D25"/>
    <mergeCell ref="I20:I25"/>
    <mergeCell ref="O20:V20"/>
    <mergeCell ref="E21:E24"/>
    <mergeCell ref="J21:J24"/>
    <mergeCell ref="O21:V21"/>
    <mergeCell ref="R22:R23"/>
    <mergeCell ref="S22:S23"/>
    <mergeCell ref="T22:T23"/>
    <mergeCell ref="U22:U23"/>
    <mergeCell ref="B27:B35"/>
    <mergeCell ref="O27:V27"/>
    <mergeCell ref="C28:C35"/>
    <mergeCell ref="O28:V28"/>
    <mergeCell ref="D29:D34"/>
    <mergeCell ref="I29:I34"/>
    <mergeCell ref="O29:V29"/>
    <mergeCell ref="E30:E33"/>
    <mergeCell ref="J30:J33"/>
    <mergeCell ref="O30:V30"/>
    <mergeCell ref="R31:R32"/>
    <mergeCell ref="S31:S32"/>
    <mergeCell ref="T31:T32"/>
    <mergeCell ref="U31:U32"/>
    <mergeCell ref="B36:B44"/>
    <mergeCell ref="O36:V36"/>
    <mergeCell ref="C37:C44"/>
    <mergeCell ref="O37:V37"/>
    <mergeCell ref="D38:D43"/>
    <mergeCell ref="I38:I43"/>
    <mergeCell ref="O38:V38"/>
    <mergeCell ref="E39:E42"/>
    <mergeCell ref="J39:J42"/>
    <mergeCell ref="O39:V39"/>
    <mergeCell ref="R40:R41"/>
    <mergeCell ref="S40:S41"/>
    <mergeCell ref="T40:T41"/>
    <mergeCell ref="U40:U41"/>
  </mergeCells>
  <dataValidations count="8">
    <dataValidation type="textLength" operator="lessThanOrEqual" allowBlank="1" showErrorMessage="1" errorTitle="Ошибка" error="Допускается ввод не более 900 символов!" sqref="W17:W21 O20 W22 W27:W30 O29 W31 W36:W39 O38 W40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2:R23 T22:T23 R31:R32 T31:T32 R40:R41 T40:T41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2:S23 U22:U23 S31:S33 U31:U32 S34:S35 S40:S42 U40:U41 S43:S44">
      <formula1>0</formula1>
      <formula2>0</formula2>
    </dataValidation>
    <dataValidation allowBlank="1" sqref="S24:S26">
      <formula1>0</formula1>
      <formula2>0</formula2>
    </dataValidation>
    <dataValidation allowBlank="1" promptTitle="checkPeriodRange" sqref="Q23 Q32 Q41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2 M31 M40">
      <formula1>900</formula1>
    </dataValidation>
    <dataValidation type="list" allowBlank="1" showInputMessage="1" prompt="Выберите значение из списка" errorTitle="Ошибка" error="Выберите значение из списка" sqref="O21 O30 O39">
      <formula1>kind_of_cons</formula1>
      <formula2>0</formula2>
    </dataValidation>
    <dataValidation type="decimal" allowBlank="1" showErrorMessage="1" errorTitle="Ошибка" error="Допускается ввод только действительных чисел!" sqref="O22 O31 O40">
      <formula1>-9.99999999999999E+23</formula1>
      <formula2>9.99999999999999E+23</formula2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H30"/>
  <sheetViews>
    <sheetView workbookViewId="0" topLeftCell="A1">
      <selection activeCell="A1" sqref="A1"/>
    </sheetView>
  </sheetViews>
  <sheetFormatPr defaultColWidth="9.140625" defaultRowHeight="11.25"/>
  <cols>
    <col min="1" max="6" width="10.57421875" style="153" hidden="1" customWidth="1"/>
    <col min="7" max="8" width="9.140625" style="217" hidden="1" customWidth="1"/>
    <col min="9" max="9" width="3.7109375" style="217" customWidth="1"/>
    <col min="10" max="11" width="3.7109375" style="218" customWidth="1"/>
    <col min="12" max="12" width="12.7109375" style="153" customWidth="1"/>
    <col min="13" max="13" width="47.421875" style="153" customWidth="1"/>
    <col min="14" max="14" width="2.140625" style="153" hidden="1" customWidth="1"/>
    <col min="15" max="15" width="14.7109375" style="153" hidden="1" customWidth="1"/>
    <col min="16" max="17" width="14.8515625" style="153" hidden="1" customWidth="1"/>
    <col min="18" max="18" width="11.7109375" style="153" customWidth="1"/>
    <col min="19" max="19" width="6.421875" style="153" customWidth="1"/>
    <col min="20" max="20" width="11.7109375" style="153" customWidth="1"/>
    <col min="21" max="21" width="13.7109375" style="153" hidden="1" customWidth="1"/>
    <col min="22" max="22" width="3.7109375" style="153" customWidth="1"/>
    <col min="23" max="23" width="30.7109375" style="153" customWidth="1"/>
    <col min="24" max="34" width="10.57421875" style="219" customWidth="1"/>
    <col min="35" max="16384" width="10.57421875" style="153" customWidth="1"/>
  </cols>
  <sheetData>
    <row r="1" ht="14.25" hidden="1"/>
    <row r="2" ht="14.25" hidden="1"/>
    <row r="3" ht="14.25" hidden="1"/>
    <row r="4" spans="10:21" ht="27" customHeight="1">
      <c r="J4" s="220"/>
      <c r="K4" s="220"/>
      <c r="L4" s="221"/>
      <c r="M4" s="221"/>
      <c r="N4" s="221"/>
      <c r="O4" s="160"/>
      <c r="P4" s="160"/>
      <c r="Q4" s="160"/>
      <c r="R4" s="160"/>
      <c r="S4" s="160"/>
      <c r="T4" s="160"/>
      <c r="U4" s="221"/>
    </row>
    <row r="5" spans="10:21" ht="24.75" customHeight="1">
      <c r="J5" s="220"/>
      <c r="K5" s="220"/>
      <c r="L5" s="222"/>
      <c r="M5" s="222"/>
      <c r="N5" s="222"/>
      <c r="O5" s="222"/>
      <c r="P5" s="222"/>
      <c r="Q5" s="222"/>
      <c r="R5" s="222"/>
      <c r="S5" s="222"/>
      <c r="T5" s="222"/>
      <c r="U5" s="303"/>
    </row>
    <row r="6" spans="10:21" ht="14.25" customHeight="1">
      <c r="J6" s="220"/>
      <c r="K6" s="220"/>
      <c r="L6" s="107">
        <f>IF(org=0,"Не определено",org)</f>
        <v>0</v>
      </c>
      <c r="M6" s="107"/>
      <c r="N6" s="107"/>
      <c r="O6" s="107"/>
      <c r="P6" s="107"/>
      <c r="Q6" s="107"/>
      <c r="R6" s="107"/>
      <c r="S6" s="107"/>
      <c r="T6" s="107"/>
      <c r="U6" s="304"/>
    </row>
    <row r="7" spans="10:21" ht="9.75" customHeight="1">
      <c r="J7" s="220"/>
      <c r="K7" s="220"/>
      <c r="L7" s="221"/>
      <c r="M7" s="221"/>
      <c r="N7" s="221"/>
      <c r="O7" s="223"/>
      <c r="P7" s="223"/>
      <c r="Q7" s="223"/>
      <c r="R7" s="223"/>
      <c r="S7" s="223"/>
      <c r="T7" s="223"/>
      <c r="U7" s="221"/>
    </row>
    <row r="8" spans="7:34" s="111" customFormat="1" ht="16.5" customHeight="1" hidden="1">
      <c r="G8" s="224"/>
      <c r="H8" s="224"/>
      <c r="L8" s="225" t="s">
        <v>159</v>
      </c>
      <c r="M8" s="226"/>
      <c r="P8" s="227"/>
      <c r="Q8" s="227"/>
      <c r="R8" s="227"/>
      <c r="S8" s="227"/>
      <c r="T8" s="227"/>
      <c r="U8" s="292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</row>
    <row r="9" spans="7:34" s="111" customFormat="1" ht="0" customHeight="1" hidden="1">
      <c r="G9" s="224"/>
      <c r="H9" s="224"/>
      <c r="L9" s="109"/>
      <c r="M9" s="109"/>
      <c r="N9" s="109"/>
      <c r="O9" s="293"/>
      <c r="P9" s="293"/>
      <c r="Q9" s="293"/>
      <c r="R9" s="293"/>
      <c r="S9" s="293"/>
      <c r="T9" s="293"/>
      <c r="U9" s="292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</row>
    <row r="10" spans="7:34" s="111" customFormat="1" ht="0" customHeight="1" hidden="1">
      <c r="G10" s="224"/>
      <c r="H10" s="224"/>
      <c r="L10" s="109"/>
      <c r="M10" s="109"/>
      <c r="N10" s="109"/>
      <c r="O10" s="293"/>
      <c r="P10" s="293"/>
      <c r="Q10" s="293"/>
      <c r="R10" s="293"/>
      <c r="S10" s="293"/>
      <c r="T10" s="293"/>
      <c r="U10" s="292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</row>
    <row r="11" spans="7:34" s="111" customFormat="1" ht="20.25" customHeight="1" hidden="1">
      <c r="G11" s="224"/>
      <c r="H11" s="224"/>
      <c r="L11" s="109"/>
      <c r="M11" s="109"/>
      <c r="N11" s="109"/>
      <c r="O11" s="293"/>
      <c r="P11" s="293"/>
      <c r="Q11" s="293"/>
      <c r="R11" s="293"/>
      <c r="S11" s="293"/>
      <c r="T11" s="293"/>
      <c r="U11" s="305" t="s">
        <v>160</v>
      </c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</row>
    <row r="12" spans="10:21" ht="15" customHeight="1">
      <c r="J12" s="220"/>
      <c r="K12" s="220"/>
      <c r="L12" s="221"/>
      <c r="M12" s="221"/>
      <c r="N12" s="221"/>
      <c r="O12" s="294"/>
      <c r="P12" s="294"/>
      <c r="Q12" s="294"/>
      <c r="R12" s="294"/>
      <c r="S12" s="294"/>
      <c r="T12" s="294"/>
      <c r="U12" s="294"/>
    </row>
    <row r="13" spans="10:23" ht="15" customHeight="1">
      <c r="J13" s="220"/>
      <c r="K13" s="220"/>
      <c r="L13" s="232" t="s">
        <v>72</v>
      </c>
      <c r="M13" s="232" t="s">
        <v>161</v>
      </c>
      <c r="N13" s="232"/>
      <c r="O13" s="233" t="s">
        <v>162</v>
      </c>
      <c r="P13" s="233"/>
      <c r="Q13" s="233"/>
      <c r="R13" s="234" t="s">
        <v>163</v>
      </c>
      <c r="S13" s="234"/>
      <c r="T13" s="234"/>
      <c r="U13" s="232" t="s">
        <v>164</v>
      </c>
      <c r="V13" s="295" t="s">
        <v>165</v>
      </c>
      <c r="W13" s="170" t="s">
        <v>79</v>
      </c>
    </row>
    <row r="14" spans="10:23" ht="15" customHeight="1">
      <c r="J14" s="220"/>
      <c r="K14" s="220"/>
      <c r="L14" s="232"/>
      <c r="M14" s="232"/>
      <c r="N14" s="232"/>
      <c r="O14" s="236" t="s">
        <v>166</v>
      </c>
      <c r="P14" s="236" t="s">
        <v>167</v>
      </c>
      <c r="Q14" s="236"/>
      <c r="R14" s="234"/>
      <c r="S14" s="234"/>
      <c r="T14" s="234"/>
      <c r="U14" s="232"/>
      <c r="V14" s="295"/>
      <c r="W14" s="170"/>
    </row>
    <row r="15" spans="10:23" ht="60" customHeight="1">
      <c r="J15" s="220"/>
      <c r="K15" s="220"/>
      <c r="L15" s="232"/>
      <c r="M15" s="232"/>
      <c r="N15" s="232"/>
      <c r="O15" s="236"/>
      <c r="P15" s="237" t="s">
        <v>168</v>
      </c>
      <c r="Q15" s="237" t="s">
        <v>169</v>
      </c>
      <c r="R15" s="238" t="s">
        <v>170</v>
      </c>
      <c r="S15" s="238" t="s">
        <v>171</v>
      </c>
      <c r="T15" s="238"/>
      <c r="U15" s="232"/>
      <c r="V15" s="295"/>
      <c r="W15" s="170"/>
    </row>
    <row r="16" spans="10:23" ht="14.25">
      <c r="J16" s="220"/>
      <c r="K16" s="240">
        <v>1</v>
      </c>
      <c r="L16" s="123" t="s">
        <v>82</v>
      </c>
      <c r="M16" s="123" t="s">
        <v>83</v>
      </c>
      <c r="N16" s="296" t="s">
        <v>83</v>
      </c>
      <c r="O16" s="242">
        <f ca="1">OFFSET(O16,0,-1)+1</f>
        <v>3</v>
      </c>
      <c r="P16" s="242">
        <f ca="1">OFFSET(P16,0,-1)+1</f>
        <v>4</v>
      </c>
      <c r="Q16" s="242">
        <f ca="1">OFFSET(Q16,0,-1)+1</f>
        <v>5</v>
      </c>
      <c r="R16" s="242">
        <f ca="1">OFFSET(R16,0,-1)+1</f>
        <v>6</v>
      </c>
      <c r="S16" s="244">
        <f ca="1">OFFSET(S16,0,-1)+1</f>
        <v>7</v>
      </c>
      <c r="T16" s="244">
        <f ca="1">OFFSET(T16,0,-1)+1</f>
        <v>8</v>
      </c>
      <c r="U16" s="242">
        <f ca="1">OFFSET(U16,0,-1)+1</f>
        <v>9</v>
      </c>
      <c r="V16" s="241">
        <f ca="1">OFFSET(V16,0,-1)</f>
        <v>9</v>
      </c>
      <c r="W16" s="242">
        <f ca="1">OFFSET(W16,0,-1)+1</f>
        <v>10</v>
      </c>
    </row>
    <row r="17" spans="1:23" ht="15" customHeight="1">
      <c r="A17" s="245">
        <v>1</v>
      </c>
      <c r="B17" s="246"/>
      <c r="C17" s="246"/>
      <c r="D17" s="246"/>
      <c r="E17" s="247"/>
      <c r="F17" s="245"/>
      <c r="G17" s="245"/>
      <c r="H17" s="245"/>
      <c r="I17" s="248"/>
      <c r="J17" s="249"/>
      <c r="K17" s="249"/>
      <c r="L17" s="250" t="e">
        <f>#N/A</f>
        <v>#NAME?</v>
      </c>
      <c r="M17" s="226" t="s">
        <v>76</v>
      </c>
      <c r="N17" s="251"/>
      <c r="O17" s="136"/>
      <c r="P17" s="136"/>
      <c r="Q17" s="136"/>
      <c r="R17" s="136"/>
      <c r="S17" s="136"/>
      <c r="T17" s="136"/>
      <c r="U17" s="136"/>
      <c r="V17" s="136"/>
      <c r="W17" s="252"/>
    </row>
    <row r="18" spans="1:23" ht="15" customHeight="1">
      <c r="A18" s="245"/>
      <c r="B18" s="245">
        <v>1</v>
      </c>
      <c r="C18" s="246"/>
      <c r="D18" s="246"/>
      <c r="E18" s="245"/>
      <c r="F18" s="245"/>
      <c r="G18" s="245"/>
      <c r="H18" s="245"/>
      <c r="I18" s="167"/>
      <c r="J18" s="253"/>
      <c r="K18" s="153"/>
      <c r="L18" s="254" t="e">
        <f>#N/A</f>
        <v>#NAME?</v>
      </c>
      <c r="M18" s="255" t="s">
        <v>105</v>
      </c>
      <c r="N18" s="251"/>
      <c r="O18" s="136"/>
      <c r="P18" s="136"/>
      <c r="Q18" s="136"/>
      <c r="R18" s="136"/>
      <c r="S18" s="136"/>
      <c r="T18" s="136"/>
      <c r="U18" s="136"/>
      <c r="V18" s="136"/>
      <c r="W18" s="252"/>
    </row>
    <row r="19" spans="1:23" ht="24.75" customHeight="1">
      <c r="A19" s="245"/>
      <c r="B19" s="245"/>
      <c r="C19" s="245">
        <v>1</v>
      </c>
      <c r="D19" s="246"/>
      <c r="E19" s="245"/>
      <c r="F19" s="245"/>
      <c r="G19" s="245"/>
      <c r="H19" s="245"/>
      <c r="I19" s="256"/>
      <c r="J19" s="253"/>
      <c r="K19" s="257"/>
      <c r="L19" s="254" t="e">
        <f>#N/A</f>
        <v>#NAME?</v>
      </c>
      <c r="M19" s="258" t="s">
        <v>172</v>
      </c>
      <c r="N19" s="251"/>
      <c r="O19" s="136"/>
      <c r="P19" s="136"/>
      <c r="Q19" s="136"/>
      <c r="R19" s="136"/>
      <c r="S19" s="136"/>
      <c r="T19" s="136"/>
      <c r="U19" s="136"/>
      <c r="V19" s="136"/>
      <c r="W19" s="252"/>
    </row>
    <row r="20" spans="1:23" ht="15" customHeight="1">
      <c r="A20" s="245"/>
      <c r="B20" s="245"/>
      <c r="C20" s="245"/>
      <c r="D20" s="245">
        <v>1</v>
      </c>
      <c r="E20" s="245"/>
      <c r="F20" s="245"/>
      <c r="G20" s="245"/>
      <c r="H20" s="245"/>
      <c r="I20" s="159"/>
      <c r="J20" s="253"/>
      <c r="K20" s="257"/>
      <c r="L20" s="254" t="e">
        <f>#N/A</f>
        <v>#NAME?</v>
      </c>
      <c r="M20" s="260" t="s">
        <v>173</v>
      </c>
      <c r="N20" s="251"/>
      <c r="O20" s="261"/>
      <c r="P20" s="261"/>
      <c r="Q20" s="261"/>
      <c r="R20" s="261"/>
      <c r="S20" s="261"/>
      <c r="T20" s="261"/>
      <c r="U20" s="261"/>
      <c r="V20" s="261"/>
      <c r="W20" s="262"/>
    </row>
    <row r="21" spans="1:27" ht="15" customHeight="1">
      <c r="A21" s="245"/>
      <c r="B21" s="245"/>
      <c r="C21" s="245"/>
      <c r="D21" s="245"/>
      <c r="E21" s="245">
        <v>1</v>
      </c>
      <c r="F21" s="245"/>
      <c r="G21" s="245"/>
      <c r="H21" s="245"/>
      <c r="I21" s="159"/>
      <c r="J21" s="159"/>
      <c r="K21" s="257"/>
      <c r="L21" s="254" t="e">
        <f>#N/A</f>
        <v>#NAME?</v>
      </c>
      <c r="M21" s="263" t="s">
        <v>174</v>
      </c>
      <c r="N21" s="264"/>
      <c r="O21" s="265"/>
      <c r="P21" s="265"/>
      <c r="Q21" s="265"/>
      <c r="R21" s="265"/>
      <c r="S21" s="265"/>
      <c r="T21" s="265"/>
      <c r="U21" s="265"/>
      <c r="V21" s="265"/>
      <c r="W21" s="252"/>
      <c r="Y21" s="259" t="e">
        <f>#N/A</f>
        <v>#NAME?</v>
      </c>
      <c r="AA21" s="259"/>
    </row>
    <row r="22" spans="1:29" ht="16.5" customHeight="1">
      <c r="A22" s="245"/>
      <c r="B22" s="245"/>
      <c r="C22" s="245"/>
      <c r="D22" s="245"/>
      <c r="E22" s="245"/>
      <c r="F22" s="246">
        <v>1</v>
      </c>
      <c r="G22" s="246"/>
      <c r="H22" s="246"/>
      <c r="I22" s="159"/>
      <c r="J22" s="159"/>
      <c r="K22" s="266"/>
      <c r="L22" s="254" t="e">
        <f>#N/A</f>
        <v>#NAME?</v>
      </c>
      <c r="M22" s="267"/>
      <c r="N22" s="297"/>
      <c r="O22" s="268"/>
      <c r="P22" s="268"/>
      <c r="Q22" s="268"/>
      <c r="R22" s="75"/>
      <c r="S22" s="269" t="s">
        <v>61</v>
      </c>
      <c r="T22" s="75"/>
      <c r="U22" s="269" t="s">
        <v>37</v>
      </c>
      <c r="V22" s="270"/>
      <c r="W22" s="252"/>
      <c r="X22" s="219" t="e">
        <f>#N/A</f>
        <v>#NAME?</v>
      </c>
      <c r="Y22" s="259"/>
      <c r="Z22" s="259">
        <f>IF(M22="","",M22)</f>
      </c>
      <c r="AA22" s="259"/>
      <c r="AB22" s="259"/>
      <c r="AC22" s="259"/>
    </row>
    <row r="23" spans="1:23" ht="0" customHeight="1" hidden="1">
      <c r="A23" s="245"/>
      <c r="B23" s="245"/>
      <c r="C23" s="245"/>
      <c r="D23" s="245"/>
      <c r="E23" s="245"/>
      <c r="F23" s="246"/>
      <c r="G23" s="246"/>
      <c r="H23" s="246"/>
      <c r="I23" s="159"/>
      <c r="J23" s="159"/>
      <c r="K23" s="266"/>
      <c r="L23" s="271"/>
      <c r="M23" s="272"/>
      <c r="N23" s="300"/>
      <c r="O23" s="268"/>
      <c r="P23" s="268"/>
      <c r="Q23" s="275">
        <f>R22&amp;"-"&amp;T22</f>
        <v>0</v>
      </c>
      <c r="R23" s="75"/>
      <c r="S23" s="269"/>
      <c r="T23" s="75"/>
      <c r="U23" s="269"/>
      <c r="V23" s="270"/>
      <c r="W23" s="262"/>
    </row>
    <row r="24" spans="1:34" s="1" customFormat="1" ht="15" customHeight="1">
      <c r="A24" s="245"/>
      <c r="B24" s="245"/>
      <c r="C24" s="245"/>
      <c r="D24" s="245"/>
      <c r="E24" s="245"/>
      <c r="F24" s="246"/>
      <c r="G24" s="246"/>
      <c r="H24" s="246"/>
      <c r="I24" s="159"/>
      <c r="J24" s="159"/>
      <c r="K24" s="276"/>
      <c r="L24" s="277"/>
      <c r="M24" s="278" t="s">
        <v>175</v>
      </c>
      <c r="N24" s="284"/>
      <c r="O24" s="280"/>
      <c r="P24" s="280"/>
      <c r="Q24" s="280"/>
      <c r="R24" s="279"/>
      <c r="S24" s="281"/>
      <c r="T24" s="279"/>
      <c r="U24" s="284"/>
      <c r="V24" s="281"/>
      <c r="W24" s="285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</row>
    <row r="25" spans="1:34" s="1" customFormat="1" ht="15" customHeight="1">
      <c r="A25" s="245"/>
      <c r="B25" s="245"/>
      <c r="C25" s="245"/>
      <c r="D25" s="245"/>
      <c r="E25" s="246"/>
      <c r="F25" s="245"/>
      <c r="G25" s="245"/>
      <c r="H25" s="245"/>
      <c r="I25" s="159"/>
      <c r="J25" s="283"/>
      <c r="K25" s="276"/>
      <c r="L25" s="277"/>
      <c r="M25" s="284" t="s">
        <v>176</v>
      </c>
      <c r="N25" s="288"/>
      <c r="O25" s="280"/>
      <c r="P25" s="280"/>
      <c r="Q25" s="280"/>
      <c r="R25" s="279"/>
      <c r="S25" s="281"/>
      <c r="T25" s="279"/>
      <c r="U25" s="288"/>
      <c r="V25" s="281"/>
      <c r="W25" s="285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</row>
    <row r="26" spans="1:34" s="1" customFormat="1" ht="15" customHeight="1">
      <c r="A26" s="245"/>
      <c r="B26" s="245"/>
      <c r="C26" s="245"/>
      <c r="D26" s="246"/>
      <c r="E26" s="286"/>
      <c r="F26" s="245"/>
      <c r="G26" s="245"/>
      <c r="H26" s="245"/>
      <c r="I26" s="287"/>
      <c r="J26" s="283"/>
      <c r="K26" s="249"/>
      <c r="L26" s="277"/>
      <c r="M26" s="288" t="s">
        <v>177</v>
      </c>
      <c r="N26" s="289"/>
      <c r="O26" s="280"/>
      <c r="P26" s="280"/>
      <c r="Q26" s="280"/>
      <c r="R26" s="279"/>
      <c r="S26" s="281"/>
      <c r="T26" s="279"/>
      <c r="U26" s="289"/>
      <c r="V26" s="281"/>
      <c r="W26" s="285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</row>
    <row r="27" spans="1:34" s="1" customFormat="1" ht="15" customHeight="1">
      <c r="A27" s="245"/>
      <c r="B27" s="245"/>
      <c r="C27" s="246"/>
      <c r="D27" s="246"/>
      <c r="E27" s="286"/>
      <c r="F27" s="245"/>
      <c r="G27" s="245"/>
      <c r="H27" s="245"/>
      <c r="I27" s="287"/>
      <c r="J27" s="283"/>
      <c r="K27" s="249"/>
      <c r="L27" s="277"/>
      <c r="M27" s="289" t="s">
        <v>178</v>
      </c>
      <c r="N27" s="289"/>
      <c r="O27" s="280"/>
      <c r="P27" s="280"/>
      <c r="Q27" s="280"/>
      <c r="R27" s="279"/>
      <c r="S27" s="281"/>
      <c r="T27" s="279"/>
      <c r="U27" s="289"/>
      <c r="V27" s="281"/>
      <c r="W27" s="285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</row>
    <row r="28" spans="1:34" s="1" customFormat="1" ht="15" customHeight="1">
      <c r="A28" s="245"/>
      <c r="B28" s="246"/>
      <c r="C28" s="286"/>
      <c r="D28" s="286"/>
      <c r="E28" s="286"/>
      <c r="F28" s="245"/>
      <c r="G28" s="245"/>
      <c r="H28" s="245"/>
      <c r="I28" s="287"/>
      <c r="J28" s="283"/>
      <c r="K28" s="249"/>
      <c r="L28" s="277"/>
      <c r="M28" s="202" t="s">
        <v>158</v>
      </c>
      <c r="N28" s="289"/>
      <c r="O28" s="280"/>
      <c r="P28" s="280"/>
      <c r="Q28" s="280"/>
      <c r="R28" s="279"/>
      <c r="S28" s="281"/>
      <c r="T28" s="279"/>
      <c r="U28" s="289"/>
      <c r="V28" s="281"/>
      <c r="W28" s="285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</row>
    <row r="29" spans="1:34" s="1" customFormat="1" ht="15" customHeight="1">
      <c r="A29" s="246"/>
      <c r="B29" s="286"/>
      <c r="C29" s="286"/>
      <c r="D29" s="286"/>
      <c r="E29" s="290"/>
      <c r="F29" s="286"/>
      <c r="G29" s="245"/>
      <c r="H29" s="245"/>
      <c r="I29" s="167"/>
      <c r="J29" s="283"/>
      <c r="K29" s="266"/>
      <c r="L29" s="277"/>
      <c r="M29" s="291" t="s">
        <v>179</v>
      </c>
      <c r="N29" s="289"/>
      <c r="O29" s="280"/>
      <c r="P29" s="280"/>
      <c r="Q29" s="280"/>
      <c r="R29" s="279"/>
      <c r="S29" s="281"/>
      <c r="T29" s="279"/>
      <c r="U29" s="289"/>
      <c r="V29" s="281"/>
      <c r="W29" s="285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</row>
    <row r="30" spans="12:21" ht="3" customHeight="1">
      <c r="L30" s="302"/>
      <c r="M30" s="302"/>
      <c r="N30" s="302"/>
      <c r="O30" s="302"/>
      <c r="P30" s="302"/>
      <c r="Q30" s="302"/>
      <c r="R30" s="302"/>
      <c r="S30" s="302"/>
      <c r="T30" s="302"/>
      <c r="U30" s="302"/>
    </row>
  </sheetData>
  <sheetProtection password="FA9C" sheet="1" formatColumns="0" formatRows="0"/>
  <mergeCells count="36">
    <mergeCell ref="L5:T5"/>
    <mergeCell ref="L6:T6"/>
    <mergeCell ref="L9:M9"/>
    <mergeCell ref="O9:T9"/>
    <mergeCell ref="L10:M10"/>
    <mergeCell ref="O10:T10"/>
    <mergeCell ref="L11:M11"/>
    <mergeCell ref="O11:T11"/>
    <mergeCell ref="O12:U12"/>
    <mergeCell ref="L13:L15"/>
    <mergeCell ref="M13:M15"/>
    <mergeCell ref="N13:N15"/>
    <mergeCell ref="O13:Q13"/>
    <mergeCell ref="R13:T14"/>
    <mergeCell ref="U13:U15"/>
    <mergeCell ref="V13:V15"/>
    <mergeCell ref="W13:W15"/>
    <mergeCell ref="O14:O15"/>
    <mergeCell ref="P14:Q14"/>
    <mergeCell ref="S15:T15"/>
    <mergeCell ref="A17:A28"/>
    <mergeCell ref="O17:V17"/>
    <mergeCell ref="B18:B27"/>
    <mergeCell ref="O18:V18"/>
    <mergeCell ref="C19:C26"/>
    <mergeCell ref="O19:V19"/>
    <mergeCell ref="D20:D25"/>
    <mergeCell ref="I20:I25"/>
    <mergeCell ref="O20:V20"/>
    <mergeCell ref="E21:E24"/>
    <mergeCell ref="J21:J24"/>
    <mergeCell ref="O21:V21"/>
    <mergeCell ref="R22:R23"/>
    <mergeCell ref="S22:S23"/>
    <mergeCell ref="T22:T23"/>
    <mergeCell ref="U22:U23"/>
  </mergeCells>
  <dataValidations count="7">
    <dataValidation type="textLength" operator="lessThanOrEqual" allowBlank="1" showErrorMessage="1" errorTitle="Ошибка" error="Допускается ввод не более 900 символов!" sqref="W17:W21 O20:V20 W2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2:R23 T22:T23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2:S23 U22">
      <formula1>0</formula1>
      <formula2>0</formula2>
    </dataValidation>
    <dataValidation allowBlank="1" sqref="S24:S29">
      <formula1>0</formula1>
      <formula2>0</formula2>
    </dataValidation>
    <dataValidation allowBlank="1" promptTitle="checkPeriodRange" sqref="Q23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2">
      <formula1>900</formula1>
    </dataValidation>
    <dataValidation type="list" allowBlank="1" showInputMessage="1" prompt="Выберите значение из списка" errorTitle="Ошибка" error="Выберите значение из списка" sqref="O21">
      <formula1>kind_of_cons</formula1>
      <formula2>0</formula2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I30"/>
  <sheetViews>
    <sheetView workbookViewId="0" topLeftCell="A1">
      <selection activeCell="A1" sqref="A1"/>
    </sheetView>
  </sheetViews>
  <sheetFormatPr defaultColWidth="9.140625" defaultRowHeight="11.25"/>
  <cols>
    <col min="1" max="6" width="10.57421875" style="153" hidden="1" customWidth="1"/>
    <col min="7" max="8" width="9.140625" style="217" hidden="1" customWidth="1"/>
    <col min="9" max="9" width="3.7109375" style="217" customWidth="1"/>
    <col min="10" max="11" width="3.7109375" style="218" customWidth="1"/>
    <col min="12" max="12" width="12.7109375" style="153" customWidth="1"/>
    <col min="13" max="13" width="47.421875" style="153" customWidth="1"/>
    <col min="14" max="14" width="2.140625" style="153" hidden="1" customWidth="1"/>
    <col min="15" max="17" width="16.57421875" style="153" hidden="1" customWidth="1"/>
    <col min="18" max="18" width="11.7109375" style="153" customWidth="1"/>
    <col min="19" max="19" width="6.421875" style="153" customWidth="1"/>
    <col min="20" max="20" width="11.7109375" style="153" customWidth="1"/>
    <col min="21" max="21" width="14.57421875" style="153" hidden="1" customWidth="1"/>
    <col min="22" max="22" width="3.7109375" style="153" customWidth="1"/>
    <col min="23" max="23" width="30.7109375" style="153" customWidth="1"/>
    <col min="24" max="35" width="10.57421875" style="219" customWidth="1"/>
    <col min="36" max="16384" width="10.57421875" style="153" customWidth="1"/>
  </cols>
  <sheetData>
    <row r="1" ht="14.25" hidden="1"/>
    <row r="2" ht="14.25" hidden="1"/>
    <row r="3" ht="14.25" hidden="1"/>
    <row r="4" spans="10:21" ht="27" customHeight="1">
      <c r="J4" s="220"/>
      <c r="K4" s="220"/>
      <c r="L4" s="221"/>
      <c r="M4" s="221"/>
      <c r="N4" s="221"/>
      <c r="O4" s="160"/>
      <c r="P4" s="160"/>
      <c r="Q4" s="160"/>
      <c r="R4" s="160"/>
      <c r="S4" s="160"/>
      <c r="T4" s="160"/>
      <c r="U4" s="221"/>
    </row>
    <row r="5" spans="10:21" ht="24.75" customHeight="1">
      <c r="J5" s="220"/>
      <c r="K5" s="220"/>
      <c r="L5" s="222"/>
      <c r="M5" s="222"/>
      <c r="N5" s="222"/>
      <c r="O5" s="222"/>
      <c r="P5" s="222"/>
      <c r="Q5" s="222"/>
      <c r="R5" s="222"/>
      <c r="S5" s="222"/>
      <c r="T5" s="222"/>
      <c r="U5" s="303"/>
    </row>
    <row r="6" spans="10:21" ht="14.25" customHeight="1">
      <c r="J6" s="220"/>
      <c r="K6" s="220"/>
      <c r="L6" s="107">
        <f>IF(org=0,"Не определено",org)</f>
        <v>0</v>
      </c>
      <c r="M6" s="107"/>
      <c r="N6" s="107"/>
      <c r="O6" s="107"/>
      <c r="P6" s="107"/>
      <c r="Q6" s="107"/>
      <c r="R6" s="107"/>
      <c r="S6" s="107"/>
      <c r="T6" s="107"/>
      <c r="U6" s="304"/>
    </row>
    <row r="7" spans="10:21" ht="9.75" customHeight="1">
      <c r="J7" s="220"/>
      <c r="K7" s="220"/>
      <c r="L7" s="221"/>
      <c r="M7" s="221"/>
      <c r="N7" s="221"/>
      <c r="O7" s="223"/>
      <c r="P7" s="223"/>
      <c r="Q7" s="223"/>
      <c r="R7" s="223"/>
      <c r="S7" s="223"/>
      <c r="T7" s="223"/>
      <c r="U7" s="221"/>
    </row>
    <row r="8" spans="7:35" s="111" customFormat="1" ht="16.5" customHeight="1" hidden="1">
      <c r="G8" s="224"/>
      <c r="H8" s="224"/>
      <c r="L8" s="225" t="s">
        <v>159</v>
      </c>
      <c r="M8" s="226"/>
      <c r="P8" s="227"/>
      <c r="Q8" s="227"/>
      <c r="R8" s="227"/>
      <c r="S8" s="227"/>
      <c r="T8" s="227"/>
      <c r="U8" s="292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</row>
    <row r="9" spans="7:35" s="111" customFormat="1" ht="0" customHeight="1" hidden="1">
      <c r="G9" s="224"/>
      <c r="H9" s="224"/>
      <c r="L9" s="109"/>
      <c r="M9" s="109"/>
      <c r="N9" s="109"/>
      <c r="O9" s="293"/>
      <c r="P9" s="293"/>
      <c r="Q9" s="293"/>
      <c r="R9" s="293"/>
      <c r="S9" s="293"/>
      <c r="T9" s="293"/>
      <c r="U9" s="292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</row>
    <row r="10" spans="7:35" s="111" customFormat="1" ht="0" customHeight="1" hidden="1">
      <c r="G10" s="224"/>
      <c r="H10" s="224"/>
      <c r="L10" s="109"/>
      <c r="M10" s="109"/>
      <c r="N10" s="109"/>
      <c r="O10" s="293"/>
      <c r="P10" s="293"/>
      <c r="Q10" s="293"/>
      <c r="R10" s="293"/>
      <c r="S10" s="293"/>
      <c r="T10" s="293"/>
      <c r="U10" s="292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</row>
    <row r="11" spans="7:35" s="111" customFormat="1" ht="0" customHeight="1" hidden="1">
      <c r="G11" s="224"/>
      <c r="H11" s="224"/>
      <c r="L11" s="109"/>
      <c r="M11" s="109"/>
      <c r="N11" s="109"/>
      <c r="O11" s="293"/>
      <c r="P11" s="293"/>
      <c r="Q11" s="293"/>
      <c r="R11" s="293"/>
      <c r="S11" s="293"/>
      <c r="T11" s="293"/>
      <c r="U11" s="229" t="s">
        <v>160</v>
      </c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</row>
    <row r="12" spans="10:21" ht="15" customHeight="1">
      <c r="J12" s="220"/>
      <c r="K12" s="220"/>
      <c r="L12" s="221"/>
      <c r="M12" s="221"/>
      <c r="N12" s="221"/>
      <c r="O12" s="294"/>
      <c r="P12" s="294"/>
      <c r="Q12" s="294"/>
      <c r="R12" s="294"/>
      <c r="S12" s="294"/>
      <c r="T12" s="294"/>
      <c r="U12" s="294"/>
    </row>
    <row r="13" spans="10:23" ht="15" customHeight="1">
      <c r="J13" s="220"/>
      <c r="K13" s="220"/>
      <c r="L13" s="232" t="s">
        <v>72</v>
      </c>
      <c r="M13" s="232" t="s">
        <v>161</v>
      </c>
      <c r="N13" s="232"/>
      <c r="O13" s="233" t="s">
        <v>162</v>
      </c>
      <c r="P13" s="233"/>
      <c r="Q13" s="233"/>
      <c r="R13" s="234" t="s">
        <v>163</v>
      </c>
      <c r="S13" s="234"/>
      <c r="T13" s="234"/>
      <c r="U13" s="232" t="s">
        <v>164</v>
      </c>
      <c r="V13" s="295" t="s">
        <v>165</v>
      </c>
      <c r="W13" s="170" t="s">
        <v>79</v>
      </c>
    </row>
    <row r="14" spans="10:23" ht="15" customHeight="1">
      <c r="J14" s="220"/>
      <c r="K14" s="220"/>
      <c r="L14" s="232"/>
      <c r="M14" s="232"/>
      <c r="N14" s="232"/>
      <c r="O14" s="236" t="s">
        <v>166</v>
      </c>
      <c r="P14" s="236" t="s">
        <v>167</v>
      </c>
      <c r="Q14" s="236"/>
      <c r="R14" s="234"/>
      <c r="S14" s="234"/>
      <c r="T14" s="234"/>
      <c r="U14" s="232"/>
      <c r="V14" s="295"/>
      <c r="W14" s="170"/>
    </row>
    <row r="15" spans="10:23" ht="55.5" customHeight="1">
      <c r="J15" s="220"/>
      <c r="K15" s="220"/>
      <c r="L15" s="232"/>
      <c r="M15" s="232"/>
      <c r="N15" s="232"/>
      <c r="O15" s="236"/>
      <c r="P15" s="237" t="s">
        <v>168</v>
      </c>
      <c r="Q15" s="237" t="s">
        <v>169</v>
      </c>
      <c r="R15" s="238" t="s">
        <v>170</v>
      </c>
      <c r="S15" s="238" t="s">
        <v>171</v>
      </c>
      <c r="T15" s="238"/>
      <c r="U15" s="232"/>
      <c r="V15" s="295"/>
      <c r="W15" s="170"/>
    </row>
    <row r="16" spans="10:23" ht="14.25">
      <c r="J16" s="220"/>
      <c r="K16" s="240">
        <v>1</v>
      </c>
      <c r="L16" s="123" t="s">
        <v>82</v>
      </c>
      <c r="M16" s="123" t="s">
        <v>83</v>
      </c>
      <c r="N16" s="296" t="s">
        <v>83</v>
      </c>
      <c r="O16" s="242">
        <f ca="1">OFFSET(O16,0,-1)+1</f>
        <v>3</v>
      </c>
      <c r="P16" s="242">
        <f ca="1">OFFSET(P16,0,-1)+1</f>
        <v>4</v>
      </c>
      <c r="Q16" s="242">
        <f ca="1">OFFSET(Q16,0,-1)+1</f>
        <v>5</v>
      </c>
      <c r="R16" s="242">
        <f ca="1">OFFSET(R16,0,-1)+1</f>
        <v>6</v>
      </c>
      <c r="S16" s="244">
        <f ca="1">OFFSET(S16,0,-1)+1</f>
        <v>7</v>
      </c>
      <c r="T16" s="244">
        <f ca="1">OFFSET(T16,0,-1)+1</f>
        <v>8</v>
      </c>
      <c r="U16" s="242">
        <f ca="1">OFFSET(U16,0,-1)+1</f>
        <v>9</v>
      </c>
      <c r="V16" s="241">
        <f ca="1">OFFSET(V16,0,-1)</f>
        <v>9</v>
      </c>
      <c r="W16" s="242">
        <f ca="1">OFFSET(W16,0,-1)+1</f>
        <v>10</v>
      </c>
    </row>
    <row r="17" spans="1:23" ht="15" customHeight="1">
      <c r="A17" s="245">
        <v>1</v>
      </c>
      <c r="B17" s="246"/>
      <c r="C17" s="246"/>
      <c r="D17" s="246"/>
      <c r="E17" s="247"/>
      <c r="F17" s="245"/>
      <c r="G17" s="245"/>
      <c r="H17" s="245"/>
      <c r="I17" s="248"/>
      <c r="J17" s="249"/>
      <c r="K17" s="249"/>
      <c r="L17" s="250" t="e">
        <f>#N/A</f>
        <v>#NAME?</v>
      </c>
      <c r="M17" s="226" t="s">
        <v>76</v>
      </c>
      <c r="N17" s="251"/>
      <c r="O17" s="136"/>
      <c r="P17" s="136"/>
      <c r="Q17" s="136"/>
      <c r="R17" s="136"/>
      <c r="S17" s="136"/>
      <c r="T17" s="136"/>
      <c r="U17" s="136"/>
      <c r="V17" s="136"/>
      <c r="W17" s="252"/>
    </row>
    <row r="18" spans="1:23" ht="15" customHeight="1">
      <c r="A18" s="245"/>
      <c r="B18" s="245">
        <v>1</v>
      </c>
      <c r="C18" s="246"/>
      <c r="D18" s="246"/>
      <c r="E18" s="245"/>
      <c r="F18" s="245"/>
      <c r="G18" s="245"/>
      <c r="H18" s="245"/>
      <c r="I18" s="167"/>
      <c r="J18" s="253"/>
      <c r="K18" s="153"/>
      <c r="L18" s="254" t="e">
        <f>#N/A</f>
        <v>#NAME?</v>
      </c>
      <c r="M18" s="255" t="s">
        <v>105</v>
      </c>
      <c r="N18" s="251"/>
      <c r="O18" s="136"/>
      <c r="P18" s="136"/>
      <c r="Q18" s="136"/>
      <c r="R18" s="136"/>
      <c r="S18" s="136"/>
      <c r="T18" s="136"/>
      <c r="U18" s="136"/>
      <c r="V18" s="136"/>
      <c r="W18" s="252"/>
    </row>
    <row r="19" spans="1:23" ht="24.75" customHeight="1">
      <c r="A19" s="245"/>
      <c r="B19" s="245"/>
      <c r="C19" s="245">
        <v>1</v>
      </c>
      <c r="D19" s="246"/>
      <c r="E19" s="245"/>
      <c r="F19" s="245"/>
      <c r="G19" s="245"/>
      <c r="H19" s="245"/>
      <c r="I19" s="256"/>
      <c r="J19" s="253"/>
      <c r="K19" s="257"/>
      <c r="L19" s="254" t="e">
        <f>#N/A</f>
        <v>#NAME?</v>
      </c>
      <c r="M19" s="258" t="s">
        <v>172</v>
      </c>
      <c r="N19" s="251"/>
      <c r="O19" s="136"/>
      <c r="P19" s="136"/>
      <c r="Q19" s="136"/>
      <c r="R19" s="136"/>
      <c r="S19" s="136"/>
      <c r="T19" s="136"/>
      <c r="U19" s="136"/>
      <c r="V19" s="136"/>
      <c r="W19" s="252"/>
    </row>
    <row r="20" spans="1:23" ht="15" customHeight="1">
      <c r="A20" s="245"/>
      <c r="B20" s="245"/>
      <c r="C20" s="245"/>
      <c r="D20" s="245">
        <v>1</v>
      </c>
      <c r="E20" s="245"/>
      <c r="F20" s="245"/>
      <c r="G20" s="245"/>
      <c r="H20" s="245"/>
      <c r="I20" s="159"/>
      <c r="J20" s="253"/>
      <c r="K20" s="257"/>
      <c r="L20" s="254" t="e">
        <f>#N/A</f>
        <v>#NAME?</v>
      </c>
      <c r="M20" s="260" t="s">
        <v>173</v>
      </c>
      <c r="N20" s="251"/>
      <c r="O20" s="261"/>
      <c r="P20" s="261"/>
      <c r="Q20" s="261"/>
      <c r="R20" s="261"/>
      <c r="S20" s="261"/>
      <c r="T20" s="261"/>
      <c r="U20" s="261"/>
      <c r="V20" s="261"/>
      <c r="W20" s="252"/>
    </row>
    <row r="21" spans="1:27" ht="15" customHeight="1">
      <c r="A21" s="245"/>
      <c r="B21" s="245"/>
      <c r="C21" s="245"/>
      <c r="D21" s="245"/>
      <c r="E21" s="245">
        <v>1</v>
      </c>
      <c r="F21" s="245"/>
      <c r="G21" s="245"/>
      <c r="H21" s="245"/>
      <c r="I21" s="159"/>
      <c r="J21" s="159"/>
      <c r="K21" s="257"/>
      <c r="L21" s="254" t="e">
        <f>#N/A</f>
        <v>#NAME?</v>
      </c>
      <c r="M21" s="263" t="s">
        <v>174</v>
      </c>
      <c r="N21" s="264"/>
      <c r="O21" s="265"/>
      <c r="P21" s="265"/>
      <c r="Q21" s="265"/>
      <c r="R21" s="265"/>
      <c r="S21" s="265"/>
      <c r="T21" s="265"/>
      <c r="U21" s="265"/>
      <c r="V21" s="265"/>
      <c r="W21" s="252"/>
      <c r="Y21" s="259" t="e">
        <f>#N/A</f>
        <v>#NAME?</v>
      </c>
      <c r="AA21" s="259"/>
    </row>
    <row r="22" spans="1:29" ht="16.5" customHeight="1">
      <c r="A22" s="245"/>
      <c r="B22" s="245"/>
      <c r="C22" s="245"/>
      <c r="D22" s="245"/>
      <c r="E22" s="245"/>
      <c r="F22" s="246">
        <v>1</v>
      </c>
      <c r="G22" s="246"/>
      <c r="H22" s="246"/>
      <c r="I22" s="159"/>
      <c r="J22" s="159"/>
      <c r="K22" s="266"/>
      <c r="L22" s="254" t="e">
        <f>#N/A</f>
        <v>#NAME?</v>
      </c>
      <c r="M22" s="267"/>
      <c r="N22" s="297"/>
      <c r="O22" s="268"/>
      <c r="P22" s="268"/>
      <c r="Q22" s="268"/>
      <c r="R22" s="75"/>
      <c r="S22" s="269" t="s">
        <v>61</v>
      </c>
      <c r="T22" s="75"/>
      <c r="U22" s="269" t="s">
        <v>37</v>
      </c>
      <c r="V22" s="264"/>
      <c r="W22" s="252"/>
      <c r="X22" s="219" t="e">
        <f>#N/A</f>
        <v>#NAME?</v>
      </c>
      <c r="Y22" s="259"/>
      <c r="Z22" s="259">
        <f>IF(M22="","",M22)</f>
      </c>
      <c r="AA22" s="259"/>
      <c r="AB22" s="259"/>
      <c r="AC22" s="259"/>
    </row>
    <row r="23" spans="1:23" ht="0" customHeight="1" hidden="1">
      <c r="A23" s="245"/>
      <c r="B23" s="245"/>
      <c r="C23" s="245"/>
      <c r="D23" s="245"/>
      <c r="E23" s="245"/>
      <c r="F23" s="246"/>
      <c r="G23" s="246"/>
      <c r="H23" s="246"/>
      <c r="I23" s="159"/>
      <c r="J23" s="159"/>
      <c r="K23" s="266"/>
      <c r="L23" s="271"/>
      <c r="M23" s="272"/>
      <c r="N23" s="300"/>
      <c r="O23" s="268"/>
      <c r="P23" s="268"/>
      <c r="Q23" s="275">
        <f>R22&amp;"-"&amp;T22</f>
        <v>0</v>
      </c>
      <c r="R23" s="75"/>
      <c r="S23" s="269"/>
      <c r="T23" s="75"/>
      <c r="U23" s="269"/>
      <c r="V23" s="264"/>
      <c r="W23" s="262"/>
    </row>
    <row r="24" spans="1:35" s="1" customFormat="1" ht="15" customHeight="1">
      <c r="A24" s="245"/>
      <c r="B24" s="245"/>
      <c r="C24" s="245"/>
      <c r="D24" s="245"/>
      <c r="E24" s="245"/>
      <c r="F24" s="246"/>
      <c r="G24" s="246"/>
      <c r="H24" s="246"/>
      <c r="I24" s="159"/>
      <c r="J24" s="159"/>
      <c r="K24" s="276"/>
      <c r="L24" s="277"/>
      <c r="M24" s="278" t="s">
        <v>175</v>
      </c>
      <c r="N24" s="284"/>
      <c r="O24" s="280"/>
      <c r="P24" s="280"/>
      <c r="Q24" s="280"/>
      <c r="R24" s="279"/>
      <c r="S24" s="281"/>
      <c r="T24" s="279"/>
      <c r="U24" s="284"/>
      <c r="V24" s="281"/>
      <c r="W24" s="282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</row>
    <row r="25" spans="1:35" s="1" customFormat="1" ht="15" customHeight="1">
      <c r="A25" s="245"/>
      <c r="B25" s="245"/>
      <c r="C25" s="245"/>
      <c r="D25" s="245"/>
      <c r="E25" s="246"/>
      <c r="F25" s="245"/>
      <c r="G25" s="245"/>
      <c r="H25" s="245"/>
      <c r="I25" s="159"/>
      <c r="J25" s="283"/>
      <c r="K25" s="276"/>
      <c r="L25" s="277"/>
      <c r="M25" s="284" t="s">
        <v>176</v>
      </c>
      <c r="N25" s="288"/>
      <c r="O25" s="280"/>
      <c r="P25" s="280"/>
      <c r="Q25" s="280"/>
      <c r="R25" s="279"/>
      <c r="S25" s="281"/>
      <c r="T25" s="279"/>
      <c r="U25" s="288"/>
      <c r="V25" s="281"/>
      <c r="W25" s="285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</row>
    <row r="26" spans="1:35" s="1" customFormat="1" ht="15" customHeight="1">
      <c r="A26" s="245"/>
      <c r="B26" s="245"/>
      <c r="C26" s="245"/>
      <c r="D26" s="246"/>
      <c r="E26" s="286"/>
      <c r="F26" s="245"/>
      <c r="G26" s="245"/>
      <c r="H26" s="245"/>
      <c r="I26" s="287"/>
      <c r="J26" s="283"/>
      <c r="K26" s="249"/>
      <c r="L26" s="277"/>
      <c r="M26" s="288" t="s">
        <v>177</v>
      </c>
      <c r="N26" s="289"/>
      <c r="O26" s="280"/>
      <c r="P26" s="280"/>
      <c r="Q26" s="280"/>
      <c r="R26" s="279"/>
      <c r="S26" s="281"/>
      <c r="T26" s="279"/>
      <c r="U26" s="289"/>
      <c r="V26" s="281"/>
      <c r="W26" s="285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</row>
    <row r="27" spans="1:35" s="1" customFormat="1" ht="15" customHeight="1">
      <c r="A27" s="245"/>
      <c r="B27" s="245"/>
      <c r="C27" s="246"/>
      <c r="D27" s="246"/>
      <c r="E27" s="286"/>
      <c r="F27" s="245"/>
      <c r="G27" s="245"/>
      <c r="H27" s="245"/>
      <c r="I27" s="287"/>
      <c r="J27" s="283"/>
      <c r="K27" s="249"/>
      <c r="L27" s="277"/>
      <c r="M27" s="289" t="s">
        <v>178</v>
      </c>
      <c r="N27" s="289"/>
      <c r="O27" s="280"/>
      <c r="P27" s="280"/>
      <c r="Q27" s="280"/>
      <c r="R27" s="306"/>
      <c r="S27" s="281"/>
      <c r="T27" s="306"/>
      <c r="U27" s="289"/>
      <c r="V27" s="178"/>
      <c r="W27" s="282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</row>
    <row r="28" spans="1:35" s="1" customFormat="1" ht="15" customHeight="1">
      <c r="A28" s="245"/>
      <c r="B28" s="246"/>
      <c r="C28" s="286"/>
      <c r="D28" s="286"/>
      <c r="E28" s="286"/>
      <c r="F28" s="245"/>
      <c r="G28" s="245"/>
      <c r="H28" s="245"/>
      <c r="I28" s="287"/>
      <c r="J28" s="283"/>
      <c r="K28" s="249"/>
      <c r="L28" s="277"/>
      <c r="M28" s="202" t="s">
        <v>158</v>
      </c>
      <c r="N28" s="289"/>
      <c r="O28" s="280"/>
      <c r="P28" s="280"/>
      <c r="Q28" s="280"/>
      <c r="R28" s="279"/>
      <c r="S28" s="281"/>
      <c r="T28" s="279"/>
      <c r="U28" s="289"/>
      <c r="V28" s="281"/>
      <c r="W28" s="285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</row>
    <row r="29" spans="1:35" s="1" customFormat="1" ht="15" customHeight="1">
      <c r="A29" s="246"/>
      <c r="B29" s="286"/>
      <c r="C29" s="286"/>
      <c r="D29" s="286"/>
      <c r="E29" s="290"/>
      <c r="F29" s="286"/>
      <c r="G29" s="245"/>
      <c r="H29" s="245"/>
      <c r="I29" s="167"/>
      <c r="J29" s="283"/>
      <c r="K29" s="266"/>
      <c r="L29" s="277"/>
      <c r="M29" s="291" t="s">
        <v>179</v>
      </c>
      <c r="N29" s="289"/>
      <c r="O29" s="280"/>
      <c r="P29" s="280"/>
      <c r="Q29" s="280"/>
      <c r="R29" s="279"/>
      <c r="S29" s="281"/>
      <c r="T29" s="279"/>
      <c r="U29" s="289"/>
      <c r="V29" s="281"/>
      <c r="W29" s="285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</row>
    <row r="30" spans="12:21" ht="3" customHeight="1">
      <c r="L30" s="302"/>
      <c r="M30" s="302"/>
      <c r="N30" s="302"/>
      <c r="O30" s="302"/>
      <c r="P30" s="302"/>
      <c r="Q30" s="302"/>
      <c r="R30" s="302"/>
      <c r="S30" s="302"/>
      <c r="T30" s="302"/>
      <c r="U30" s="302"/>
    </row>
  </sheetData>
  <sheetProtection password="FA9C" sheet="1" formatColumns="0" formatRows="0"/>
  <mergeCells count="36">
    <mergeCell ref="L5:T5"/>
    <mergeCell ref="L6:T6"/>
    <mergeCell ref="L9:M9"/>
    <mergeCell ref="O9:T9"/>
    <mergeCell ref="L10:M10"/>
    <mergeCell ref="O10:T10"/>
    <mergeCell ref="L11:M11"/>
    <mergeCell ref="O11:T11"/>
    <mergeCell ref="O12:U12"/>
    <mergeCell ref="L13:L15"/>
    <mergeCell ref="M13:M15"/>
    <mergeCell ref="N13:N15"/>
    <mergeCell ref="O13:Q13"/>
    <mergeCell ref="R13:T14"/>
    <mergeCell ref="U13:U15"/>
    <mergeCell ref="V13:V15"/>
    <mergeCell ref="W13:W15"/>
    <mergeCell ref="O14:O15"/>
    <mergeCell ref="P14:Q14"/>
    <mergeCell ref="S15:T15"/>
    <mergeCell ref="A17:A28"/>
    <mergeCell ref="O17:V17"/>
    <mergeCell ref="B18:B27"/>
    <mergeCell ref="O18:V18"/>
    <mergeCell ref="C19:C26"/>
    <mergeCell ref="O19:V19"/>
    <mergeCell ref="D20:D25"/>
    <mergeCell ref="I20:I25"/>
    <mergeCell ref="O20:V20"/>
    <mergeCell ref="E21:E24"/>
    <mergeCell ref="J21:J24"/>
    <mergeCell ref="O21:V21"/>
    <mergeCell ref="R22:R23"/>
    <mergeCell ref="S22:S23"/>
    <mergeCell ref="T22:T23"/>
    <mergeCell ref="U22:U23"/>
  </mergeCells>
  <dataValidations count="7">
    <dataValidation type="textLength" operator="lessThanOrEqual" allowBlank="1" showErrorMessage="1" errorTitle="Ошибка" error="Допускается ввод не более 900 символов!" sqref="W17:W21 O20:V20 W22:W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2:R23 T22:T23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2:S23 U22">
      <formula1>0</formula1>
      <formula2>0</formula2>
    </dataValidation>
    <dataValidation allowBlank="1" sqref="S24:S29">
      <formula1>0</formula1>
      <formula2>0</formula2>
    </dataValidation>
    <dataValidation allowBlank="1" promptTitle="checkPeriodRange" sqref="Q23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2">
      <formula1>900</formula1>
    </dataValidation>
    <dataValidation type="list" allowBlank="1" showInputMessage="1" prompt="Выберите значение из списка" errorTitle="Ошибка" error="Выберите значение из списка" sqref="O21">
      <formula1>kind_of_cons</formula1>
      <formula2>0</formula2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</dc:title>
  <dc:subjec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keywords/>
  <dc:description/>
  <cp:lastModifiedBy>user</cp:lastModifiedBy>
  <cp:lastPrinted>2013-08-29T08:11:20Z</cp:lastPrinted>
  <dcterms:created xsi:type="dcterms:W3CDTF">2004-05-21T07:18:45Z</dcterms:created>
  <dcterms:modified xsi:type="dcterms:W3CDTF">2019-04-30T06:45:38Z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urrentVersion">
    <vt:lpwstr>1.1</vt:lpwstr>
  </property>
  <property fmtid="{D5CDD505-2E9C-101B-9397-08002B2CF9AE}" pid="4" name="EditTemplate">
    <vt:bool>true</vt:bool>
  </property>
  <property fmtid="{D5CDD505-2E9C-101B-9397-08002B2CF9AE}" pid="5" name="Periodicity">
    <vt:lpwstr>YEAR</vt:lpwstr>
  </property>
  <property fmtid="{D5CDD505-2E9C-101B-9397-08002B2CF9AE}" pid="6" name="ProtectBook">
    <vt:r8>0</vt:r8>
  </property>
  <property fmtid="{D5CDD505-2E9C-101B-9397-08002B2CF9AE}" pid="7" name="Status">
    <vt:lpwstr>2</vt:lpwstr>
  </property>
  <property fmtid="{D5CDD505-2E9C-101B-9397-08002B2CF9AE}" pid="8" name="TemplateOperationMode">
    <vt:r8>3</vt:r8>
  </property>
  <property fmtid="{D5CDD505-2E9C-101B-9397-08002B2CF9AE}" pid="9" name="TypePlanning">
    <vt:lpwstr>PLAN</vt:lpwstr>
  </property>
  <property fmtid="{D5CDD505-2E9C-101B-9397-08002B2CF9AE}" pid="10" name="Version">
    <vt:lpwstr>JKH.OPEN.INFO.REQUEST.HVS.6</vt:lpwstr>
  </property>
</Properties>
</file>